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ryuta/Library/Mobile Documents/com~apple~CloudDocs/高体連弓道専門部/"/>
    </mc:Choice>
  </mc:AlternateContent>
  <xr:revisionPtr revIDLastSave="0" documentId="13_ncr:1_{9FCFAC39-6FC6-E141-9746-33A0173BA4A5}" xr6:coauthVersionLast="47" xr6:coauthVersionMax="47" xr10:uidLastSave="{00000000-0000-0000-0000-000000000000}"/>
  <bookViews>
    <workbookView xWindow="0" yWindow="760" windowWidth="30240" windowHeight="17880" tabRatio="707" activeTab="3" xr2:uid="{00000000-000D-0000-FFFF-FFFF00000000}"/>
  </bookViews>
  <sheets>
    <sheet name="基本登録" sheetId="8" r:id="rId1"/>
    <sheet name="部員登録" sheetId="5" r:id="rId2"/>
    <sheet name="関東予選" sheetId="22" r:id="rId3"/>
    <sheet name="関東予選（男子）" sheetId="24" r:id="rId4"/>
    <sheet name="関東予選（女子）" sheetId="23" r:id="rId5"/>
    <sheet name="都総体" sheetId="25" r:id="rId6"/>
    <sheet name="都総体（男子）" sheetId="26" r:id="rId7"/>
    <sheet name="都総体（女子）" sheetId="27" r:id="rId8"/>
    <sheet name="都個人" sheetId="28" r:id="rId9"/>
    <sheet name="都個人（男子）" sheetId="29" r:id="rId10"/>
    <sheet name="都個人（女子）" sheetId="30" r:id="rId11"/>
    <sheet name="秋季" sheetId="33" r:id="rId12"/>
    <sheet name="秋季（男子）" sheetId="34" r:id="rId13"/>
    <sheet name="秋季（女子）" sheetId="35" r:id="rId14"/>
    <sheet name="新人" sheetId="36" r:id="rId15"/>
    <sheet name="新人（男子）" sheetId="37" r:id="rId16"/>
    <sheet name="新人（女子）" sheetId="38" r:id="rId17"/>
    <sheet name="遠的" sheetId="39" r:id="rId18"/>
    <sheet name="遠的（男子）" sheetId="40" r:id="rId19"/>
    <sheet name="遠的（女子）" sheetId="41" r:id="rId20"/>
  </sheets>
  <definedNames>
    <definedName name="_xlnm.Print_Area" localSheetId="19">'遠的（女子）'!$A$1:$X$42</definedName>
    <definedName name="_xlnm.Print_Area" localSheetId="18">'遠的（男子）'!$A$1:$X$42</definedName>
    <definedName name="_xlnm.Print_Area" localSheetId="4">'関東予選（女子）'!$A$1:$Y$126</definedName>
    <definedName name="_xlnm.Print_Area" localSheetId="3">'関東予選（男子）'!$A$1:$X$126</definedName>
    <definedName name="_xlnm.Print_Area" localSheetId="13">'秋季（女子）'!$A$1:$X$126</definedName>
    <definedName name="_xlnm.Print_Area" localSheetId="12">'秋季（男子）'!$A$1:$X$126</definedName>
    <definedName name="_xlnm.Print_Area" localSheetId="16">'新人（女子）'!$A$1:$X$126</definedName>
    <definedName name="_xlnm.Print_Area" localSheetId="15">'新人（男子）'!$A$1:$X$126</definedName>
    <definedName name="_xlnm.Print_Area" localSheetId="10">'都個人（女子）'!$A$1:$X$1050</definedName>
    <definedName name="_xlnm.Print_Area" localSheetId="9">'都個人（男子）'!$A$1:$X$1050</definedName>
    <definedName name="_xlnm.Print_Area" localSheetId="7">'都総体（女子）'!$A$1:$X$504</definedName>
    <definedName name="_xlnm.Print_Area" localSheetId="6">'都総体（男子）'!$A$1:$X$504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8" l="1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22" i="8"/>
  <c r="A5" i="24" l="1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22" i="8"/>
  <c r="B2" i="8"/>
  <c r="J67" i="35" s="1"/>
  <c r="B13" i="8"/>
  <c r="B12" i="8"/>
  <c r="B11" i="8"/>
  <c r="D2" i="34" s="1"/>
  <c r="B10" i="8"/>
  <c r="B9" i="8"/>
  <c r="B8" i="8"/>
  <c r="D2" i="29"/>
  <c r="M4" i="25"/>
  <c r="J4" i="25" s="1"/>
  <c r="AC11" i="27" s="1"/>
  <c r="B11" i="27" s="1"/>
  <c r="E9" i="25"/>
  <c r="B9" i="25" s="1"/>
  <c r="AC31" i="26" s="1"/>
  <c r="E3" i="25"/>
  <c r="B3" i="25" s="1"/>
  <c r="AC10" i="26" s="1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M13" i="28"/>
  <c r="E19" i="28"/>
  <c r="M9" i="25"/>
  <c r="J9" i="25" s="1"/>
  <c r="AC31" i="27" s="1"/>
  <c r="Q28" i="27" s="1"/>
  <c r="M17" i="22"/>
  <c r="J17" i="22" s="1"/>
  <c r="AC96" i="23" s="1"/>
  <c r="N17" i="22"/>
  <c r="O17" i="22"/>
  <c r="M3" i="22"/>
  <c r="J3" i="22" s="1"/>
  <c r="N3" i="22"/>
  <c r="O3" i="22"/>
  <c r="M4" i="22"/>
  <c r="J4" i="22" s="1"/>
  <c r="N4" i="22"/>
  <c r="O4" i="22"/>
  <c r="M5" i="22"/>
  <c r="J5" i="22" s="1"/>
  <c r="N5" i="22"/>
  <c r="O5" i="22"/>
  <c r="M6" i="22"/>
  <c r="J6" i="22" s="1"/>
  <c r="N6" i="22"/>
  <c r="O6" i="22"/>
  <c r="M7" i="22"/>
  <c r="J7" i="22" s="1"/>
  <c r="AC32" i="23" s="1"/>
  <c r="N7" i="22"/>
  <c r="O7" i="22"/>
  <c r="M8" i="22"/>
  <c r="J8" i="22" s="1"/>
  <c r="N8" i="22"/>
  <c r="O8" i="22"/>
  <c r="M9" i="22"/>
  <c r="J9" i="22" s="1"/>
  <c r="AC52" i="23" s="1"/>
  <c r="N9" i="22"/>
  <c r="O9" i="22"/>
  <c r="M10" i="22"/>
  <c r="J10" i="22" s="1"/>
  <c r="AC53" i="23" s="1"/>
  <c r="G53" i="23" s="1"/>
  <c r="N10" i="22"/>
  <c r="O10" i="22"/>
  <c r="M11" i="22"/>
  <c r="J11" i="22" s="1"/>
  <c r="N11" i="22"/>
  <c r="O11" i="22"/>
  <c r="M12" i="22"/>
  <c r="J12" i="22" s="1"/>
  <c r="AC73" i="23" s="1"/>
  <c r="N12" i="22"/>
  <c r="O12" i="22"/>
  <c r="M13" i="22"/>
  <c r="J13" i="22" s="1"/>
  <c r="AC74" i="23" s="1"/>
  <c r="B74" i="23" s="1"/>
  <c r="N13" i="22"/>
  <c r="O13" i="22"/>
  <c r="M14" i="22"/>
  <c r="J14" i="22" s="1"/>
  <c r="N14" i="22"/>
  <c r="O14" i="22"/>
  <c r="M15" i="22"/>
  <c r="J15" i="22" s="1"/>
  <c r="AC94" i="23" s="1"/>
  <c r="N15" i="22"/>
  <c r="O15" i="22"/>
  <c r="M16" i="22"/>
  <c r="J16" i="22" s="1"/>
  <c r="N16" i="22"/>
  <c r="O16" i="22"/>
  <c r="M18" i="22"/>
  <c r="J18" i="22" s="1"/>
  <c r="AC115" i="23" s="1"/>
  <c r="N18" i="22"/>
  <c r="O18" i="22"/>
  <c r="M19" i="22"/>
  <c r="J19" i="22" s="1"/>
  <c r="AC116" i="23" s="1"/>
  <c r="N19" i="22"/>
  <c r="O19" i="22"/>
  <c r="M20" i="22"/>
  <c r="J20" i="22" s="1"/>
  <c r="N20" i="22"/>
  <c r="O20" i="22"/>
  <c r="E3" i="22"/>
  <c r="B3" i="22" s="1"/>
  <c r="AC10" i="24" s="1"/>
  <c r="E4" i="22"/>
  <c r="B4" i="22" s="1"/>
  <c r="AC11" i="24" s="1"/>
  <c r="E5" i="22"/>
  <c r="E6" i="22"/>
  <c r="E7" i="22"/>
  <c r="E8" i="22"/>
  <c r="E9" i="22"/>
  <c r="E10" i="22"/>
  <c r="E11" i="22"/>
  <c r="B11" i="22" s="1"/>
  <c r="AC54" i="24" s="1"/>
  <c r="E12" i="22"/>
  <c r="E13" i="22"/>
  <c r="B13" i="22" s="1"/>
  <c r="AC74" i="24" s="1"/>
  <c r="E14" i="22"/>
  <c r="B14" i="22" s="1"/>
  <c r="AC75" i="24" s="1"/>
  <c r="G75" i="24" s="1"/>
  <c r="E15" i="22"/>
  <c r="E16" i="22"/>
  <c r="E17" i="22"/>
  <c r="E18" i="22"/>
  <c r="E19" i="22"/>
  <c r="E20" i="22"/>
  <c r="E7" i="36"/>
  <c r="B7" i="36" s="1"/>
  <c r="AC32" i="37" s="1"/>
  <c r="E8" i="36"/>
  <c r="B8" i="36" s="1"/>
  <c r="AC33" i="37" s="1"/>
  <c r="B33" i="37" s="1"/>
  <c r="E18" i="36"/>
  <c r="B18" i="36" s="1"/>
  <c r="AC115" i="37" s="1"/>
  <c r="E3" i="36"/>
  <c r="B3" i="36" s="1"/>
  <c r="AC10" i="37" s="1"/>
  <c r="E4" i="36"/>
  <c r="B4" i="36" s="1"/>
  <c r="AC11" i="37" s="1"/>
  <c r="E5" i="36"/>
  <c r="B5" i="36" s="1"/>
  <c r="AC12" i="37" s="1"/>
  <c r="F3" i="36"/>
  <c r="G3" i="36"/>
  <c r="F4" i="36"/>
  <c r="G4" i="36"/>
  <c r="F5" i="36"/>
  <c r="G5" i="36"/>
  <c r="E6" i="36"/>
  <c r="B6" i="36" s="1"/>
  <c r="AC31" i="37" s="1"/>
  <c r="F6" i="36"/>
  <c r="G6" i="36"/>
  <c r="F7" i="36"/>
  <c r="G7" i="36"/>
  <c r="F8" i="36"/>
  <c r="G8" i="36"/>
  <c r="E9" i="36"/>
  <c r="B9" i="36" s="1"/>
  <c r="AC52" i="37" s="1"/>
  <c r="F9" i="36"/>
  <c r="G9" i="36"/>
  <c r="E10" i="36"/>
  <c r="B10" i="36" s="1"/>
  <c r="AC53" i="37" s="1"/>
  <c r="F10" i="36"/>
  <c r="G10" i="36"/>
  <c r="E11" i="36"/>
  <c r="B11" i="36" s="1"/>
  <c r="AC54" i="37" s="1"/>
  <c r="F11" i="36"/>
  <c r="G11" i="36"/>
  <c r="E12" i="36"/>
  <c r="B12" i="36" s="1"/>
  <c r="AC73" i="37" s="1"/>
  <c r="B73" i="37" s="1"/>
  <c r="F12" i="36"/>
  <c r="G12" i="36"/>
  <c r="E13" i="36"/>
  <c r="B13" i="36" s="1"/>
  <c r="AC74" i="37" s="1"/>
  <c r="F13" i="36"/>
  <c r="G13" i="36"/>
  <c r="E14" i="36"/>
  <c r="B14" i="36" s="1"/>
  <c r="AC75" i="37" s="1"/>
  <c r="G75" i="37" s="1"/>
  <c r="F14" i="36"/>
  <c r="G14" i="36"/>
  <c r="E15" i="36"/>
  <c r="B15" i="36" s="1"/>
  <c r="AC94" i="37" s="1"/>
  <c r="F15" i="36"/>
  <c r="G15" i="36"/>
  <c r="E16" i="36"/>
  <c r="B16" i="36" s="1"/>
  <c r="AC95" i="37" s="1"/>
  <c r="F16" i="36"/>
  <c r="G16" i="36"/>
  <c r="E17" i="36"/>
  <c r="B17" i="36" s="1"/>
  <c r="AC96" i="37" s="1"/>
  <c r="F17" i="36"/>
  <c r="G17" i="36"/>
  <c r="F18" i="36"/>
  <c r="G18" i="36"/>
  <c r="E19" i="36"/>
  <c r="B19" i="36" s="1"/>
  <c r="AC116" i="37" s="1"/>
  <c r="F19" i="36"/>
  <c r="G19" i="36"/>
  <c r="E20" i="36"/>
  <c r="B20" i="36" s="1"/>
  <c r="AC117" i="37" s="1"/>
  <c r="F20" i="36"/>
  <c r="G20" i="36"/>
  <c r="M3" i="33"/>
  <c r="J3" i="33" s="1"/>
  <c r="N3" i="33"/>
  <c r="O3" i="33"/>
  <c r="M4" i="33"/>
  <c r="J4" i="33" s="1"/>
  <c r="AC11" i="35" s="1"/>
  <c r="N4" i="33"/>
  <c r="O4" i="33"/>
  <c r="M5" i="33"/>
  <c r="J5" i="33" s="1"/>
  <c r="AC12" i="35" s="1"/>
  <c r="N5" i="33"/>
  <c r="O5" i="33"/>
  <c r="M6" i="33"/>
  <c r="J6" i="33" s="1"/>
  <c r="AC31" i="35" s="1"/>
  <c r="N6" i="33"/>
  <c r="O6" i="33"/>
  <c r="M7" i="33"/>
  <c r="J7" i="33" s="1"/>
  <c r="AC32" i="35" s="1"/>
  <c r="N7" i="33"/>
  <c r="O7" i="33"/>
  <c r="M8" i="33"/>
  <c r="J8" i="33" s="1"/>
  <c r="AC33" i="35" s="1"/>
  <c r="G33" i="35" s="1"/>
  <c r="N8" i="33"/>
  <c r="O8" i="33"/>
  <c r="M9" i="33"/>
  <c r="J9" i="33" s="1"/>
  <c r="AC52" i="35" s="1"/>
  <c r="G52" i="35" s="1"/>
  <c r="N9" i="33"/>
  <c r="O9" i="33"/>
  <c r="M10" i="33"/>
  <c r="J10" i="33" s="1"/>
  <c r="AC53" i="35" s="1"/>
  <c r="N10" i="33"/>
  <c r="O10" i="33"/>
  <c r="M11" i="33"/>
  <c r="J11" i="33" s="1"/>
  <c r="AC54" i="35" s="1"/>
  <c r="N11" i="33"/>
  <c r="O11" i="33"/>
  <c r="M12" i="33"/>
  <c r="J12" i="33" s="1"/>
  <c r="AC73" i="35" s="1"/>
  <c r="N12" i="33"/>
  <c r="O12" i="33"/>
  <c r="M13" i="33"/>
  <c r="J13" i="33" s="1"/>
  <c r="AC74" i="35" s="1"/>
  <c r="N13" i="33"/>
  <c r="O13" i="33"/>
  <c r="M14" i="33"/>
  <c r="J14" i="33" s="1"/>
  <c r="AC75" i="35" s="1"/>
  <c r="G75" i="35" s="1"/>
  <c r="N14" i="33"/>
  <c r="O14" i="33"/>
  <c r="M15" i="33"/>
  <c r="J15" i="33" s="1"/>
  <c r="AC94" i="35" s="1"/>
  <c r="N15" i="33"/>
  <c r="O15" i="33"/>
  <c r="M16" i="33"/>
  <c r="J16" i="33" s="1"/>
  <c r="AC95" i="35" s="1"/>
  <c r="N16" i="33"/>
  <c r="O16" i="33"/>
  <c r="M17" i="33"/>
  <c r="J17" i="33" s="1"/>
  <c r="AC96" i="35" s="1"/>
  <c r="N17" i="33"/>
  <c r="O17" i="33"/>
  <c r="M18" i="33"/>
  <c r="J18" i="33" s="1"/>
  <c r="AC115" i="35" s="1"/>
  <c r="N18" i="33"/>
  <c r="O18" i="33"/>
  <c r="M19" i="33"/>
  <c r="J19" i="33" s="1"/>
  <c r="AC116" i="35" s="1"/>
  <c r="G116" i="35" s="1"/>
  <c r="N19" i="33"/>
  <c r="O19" i="33"/>
  <c r="M20" i="33"/>
  <c r="J20" i="33" s="1"/>
  <c r="AC117" i="35" s="1"/>
  <c r="N20" i="33"/>
  <c r="O20" i="33"/>
  <c r="E3" i="33"/>
  <c r="B3" i="33" s="1"/>
  <c r="AC10" i="34" s="1"/>
  <c r="F3" i="33"/>
  <c r="G3" i="33"/>
  <c r="E4" i="33"/>
  <c r="B4" i="33" s="1"/>
  <c r="AC11" i="34" s="1"/>
  <c r="G11" i="34" s="1"/>
  <c r="F4" i="33"/>
  <c r="G4" i="33"/>
  <c r="E5" i="33"/>
  <c r="B5" i="33" s="1"/>
  <c r="AC12" i="34" s="1"/>
  <c r="G12" i="34" s="1"/>
  <c r="F5" i="33"/>
  <c r="G5" i="33"/>
  <c r="E6" i="33"/>
  <c r="B6" i="33" s="1"/>
  <c r="AC31" i="34" s="1"/>
  <c r="F6" i="33"/>
  <c r="G6" i="33"/>
  <c r="E7" i="33"/>
  <c r="B7" i="33" s="1"/>
  <c r="AC32" i="34" s="1"/>
  <c r="F7" i="33"/>
  <c r="G7" i="33"/>
  <c r="E8" i="33"/>
  <c r="B8" i="33" s="1"/>
  <c r="AC33" i="34" s="1"/>
  <c r="F8" i="33"/>
  <c r="G8" i="33"/>
  <c r="E9" i="33"/>
  <c r="B9" i="33" s="1"/>
  <c r="AC52" i="34" s="1"/>
  <c r="B52" i="34" s="1"/>
  <c r="F9" i="33"/>
  <c r="G9" i="33"/>
  <c r="E10" i="33"/>
  <c r="B10" i="33" s="1"/>
  <c r="AC53" i="34" s="1"/>
  <c r="F10" i="33"/>
  <c r="G10" i="33"/>
  <c r="E11" i="33"/>
  <c r="B11" i="33" s="1"/>
  <c r="AC54" i="34" s="1"/>
  <c r="F11" i="33"/>
  <c r="G11" i="33"/>
  <c r="E12" i="33"/>
  <c r="B12" i="33" s="1"/>
  <c r="AC73" i="34" s="1"/>
  <c r="V66" i="34" s="1"/>
  <c r="F12" i="33"/>
  <c r="G12" i="33"/>
  <c r="E13" i="33"/>
  <c r="B13" i="33" s="1"/>
  <c r="AC74" i="34" s="1"/>
  <c r="F13" i="33"/>
  <c r="G13" i="33"/>
  <c r="E14" i="33"/>
  <c r="B14" i="33" s="1"/>
  <c r="AC75" i="34" s="1"/>
  <c r="B75" i="34" s="1"/>
  <c r="F14" i="33"/>
  <c r="G14" i="33"/>
  <c r="E15" i="33"/>
  <c r="B15" i="33" s="1"/>
  <c r="AC94" i="34" s="1"/>
  <c r="G94" i="34" s="1"/>
  <c r="F15" i="33"/>
  <c r="G15" i="33"/>
  <c r="E16" i="33"/>
  <c r="B16" i="33" s="1"/>
  <c r="AC95" i="34" s="1"/>
  <c r="G95" i="34" s="1"/>
  <c r="F16" i="33"/>
  <c r="G16" i="33"/>
  <c r="E17" i="33"/>
  <c r="B17" i="33" s="1"/>
  <c r="AC96" i="34" s="1"/>
  <c r="F17" i="33"/>
  <c r="G17" i="33"/>
  <c r="E18" i="33"/>
  <c r="B18" i="33" s="1"/>
  <c r="AC115" i="34" s="1"/>
  <c r="B115" i="34" s="1"/>
  <c r="F18" i="33"/>
  <c r="G18" i="33"/>
  <c r="E19" i="33"/>
  <c r="B19" i="33" s="1"/>
  <c r="AC116" i="34" s="1"/>
  <c r="F19" i="33"/>
  <c r="G19" i="33"/>
  <c r="E20" i="33"/>
  <c r="B20" i="33" s="1"/>
  <c r="AC117" i="34" s="1"/>
  <c r="G117" i="34" s="1"/>
  <c r="F20" i="33"/>
  <c r="G20" i="33"/>
  <c r="M18" i="36"/>
  <c r="J18" i="36" s="1"/>
  <c r="AC115" i="38" s="1"/>
  <c r="M3" i="36"/>
  <c r="J3" i="36" s="1"/>
  <c r="AC10" i="38" s="1"/>
  <c r="G10" i="38" s="1"/>
  <c r="M4" i="36"/>
  <c r="J4" i="36" s="1"/>
  <c r="AC11" i="38" s="1"/>
  <c r="M5" i="36"/>
  <c r="J5" i="36" s="1"/>
  <c r="AC12" i="38" s="1"/>
  <c r="G12" i="38" s="1"/>
  <c r="M6" i="36"/>
  <c r="J6" i="36" s="1"/>
  <c r="AC31" i="38" s="1"/>
  <c r="M7" i="36"/>
  <c r="J7" i="36" s="1"/>
  <c r="AC32" i="38" s="1"/>
  <c r="N3" i="36"/>
  <c r="O3" i="36"/>
  <c r="N4" i="36"/>
  <c r="O4" i="36"/>
  <c r="N5" i="36"/>
  <c r="O5" i="36"/>
  <c r="N6" i="36"/>
  <c r="O6" i="36"/>
  <c r="N7" i="36"/>
  <c r="O7" i="36"/>
  <c r="M8" i="36"/>
  <c r="J8" i="36" s="1"/>
  <c r="AC33" i="38" s="1"/>
  <c r="B33" i="38" s="1"/>
  <c r="N8" i="36"/>
  <c r="O8" i="36"/>
  <c r="M9" i="36"/>
  <c r="J9" i="36" s="1"/>
  <c r="AC52" i="38" s="1"/>
  <c r="N9" i="36"/>
  <c r="O9" i="36"/>
  <c r="M10" i="36"/>
  <c r="J10" i="36" s="1"/>
  <c r="AC53" i="38" s="1"/>
  <c r="N10" i="36"/>
  <c r="O10" i="36"/>
  <c r="M11" i="36"/>
  <c r="J11" i="36" s="1"/>
  <c r="AC54" i="38" s="1"/>
  <c r="N11" i="36"/>
  <c r="O11" i="36"/>
  <c r="M12" i="36"/>
  <c r="J12" i="36" s="1"/>
  <c r="AC73" i="38" s="1"/>
  <c r="N12" i="36"/>
  <c r="O12" i="36"/>
  <c r="M13" i="36"/>
  <c r="J13" i="36" s="1"/>
  <c r="AC74" i="38" s="1"/>
  <c r="N13" i="36"/>
  <c r="O13" i="36"/>
  <c r="M14" i="36"/>
  <c r="J14" i="36" s="1"/>
  <c r="AC75" i="38" s="1"/>
  <c r="N14" i="36"/>
  <c r="O14" i="36"/>
  <c r="M15" i="36"/>
  <c r="J15" i="36" s="1"/>
  <c r="AC94" i="38" s="1"/>
  <c r="N15" i="36"/>
  <c r="O15" i="36"/>
  <c r="M16" i="36"/>
  <c r="J16" i="36" s="1"/>
  <c r="AC95" i="38" s="1"/>
  <c r="N16" i="36"/>
  <c r="O16" i="36"/>
  <c r="M17" i="36"/>
  <c r="J17" i="36" s="1"/>
  <c r="AC96" i="38" s="1"/>
  <c r="N17" i="36"/>
  <c r="O17" i="36"/>
  <c r="J10" i="39"/>
  <c r="AC33" i="41" s="1"/>
  <c r="J9" i="39"/>
  <c r="AC32" i="41" s="1"/>
  <c r="J8" i="39"/>
  <c r="J7" i="39"/>
  <c r="AC31" i="41"/>
  <c r="M6" i="39"/>
  <c r="J6" i="39" s="1"/>
  <c r="AC15" i="41" s="1"/>
  <c r="B15" i="41" s="1"/>
  <c r="M5" i="39"/>
  <c r="J5" i="39" s="1"/>
  <c r="AC12" i="41" s="1"/>
  <c r="M4" i="39"/>
  <c r="J4" i="39" s="1"/>
  <c r="AC11" i="41" s="1"/>
  <c r="G11" i="41" s="1"/>
  <c r="M3" i="39"/>
  <c r="J3" i="39" s="1"/>
  <c r="AC10" i="41" s="1"/>
  <c r="E10" i="39"/>
  <c r="B10" i="39" s="1"/>
  <c r="AC36" i="40" s="1"/>
  <c r="E9" i="39"/>
  <c r="B9" i="39" s="1"/>
  <c r="AC33" i="40" s="1"/>
  <c r="E8" i="39"/>
  <c r="B8" i="39" s="1"/>
  <c r="AC32" i="40" s="1"/>
  <c r="E7" i="39"/>
  <c r="B7" i="39" s="1"/>
  <c r="AC31" i="40" s="1"/>
  <c r="V24" i="40" s="1"/>
  <c r="E6" i="39"/>
  <c r="B6" i="39" s="1"/>
  <c r="AC15" i="40" s="1"/>
  <c r="B15" i="40" s="1"/>
  <c r="F7" i="39"/>
  <c r="G7" i="39"/>
  <c r="F8" i="39"/>
  <c r="G8" i="39"/>
  <c r="F9" i="39"/>
  <c r="G9" i="39"/>
  <c r="F10" i="39"/>
  <c r="G10" i="39"/>
  <c r="E3" i="39"/>
  <c r="B3" i="39" s="1"/>
  <c r="AC10" i="40" s="1"/>
  <c r="G10" i="40" s="1"/>
  <c r="E4" i="39"/>
  <c r="B4" i="39" s="1"/>
  <c r="AC11" i="40" s="1"/>
  <c r="G35" i="40"/>
  <c r="B35" i="40"/>
  <c r="G34" i="40"/>
  <c r="B34" i="40"/>
  <c r="F6" i="39"/>
  <c r="G14" i="40"/>
  <c r="B14" i="40"/>
  <c r="G13" i="40"/>
  <c r="B13" i="40"/>
  <c r="E5" i="39"/>
  <c r="B5" i="39" s="1"/>
  <c r="AC12" i="40" s="1"/>
  <c r="B12" i="40" s="1"/>
  <c r="F5" i="39"/>
  <c r="F4" i="39"/>
  <c r="F3" i="39"/>
  <c r="D2" i="40"/>
  <c r="D23" i="40"/>
  <c r="D2" i="41"/>
  <c r="H9" i="41" s="1"/>
  <c r="D23" i="41"/>
  <c r="H30" i="41" s="1"/>
  <c r="G5" i="39"/>
  <c r="N5" i="39"/>
  <c r="O5" i="39"/>
  <c r="G36" i="41"/>
  <c r="B36" i="41"/>
  <c r="A36" i="41"/>
  <c r="G35" i="41"/>
  <c r="B35" i="41"/>
  <c r="A35" i="41"/>
  <c r="G34" i="41"/>
  <c r="B34" i="41"/>
  <c r="A34" i="41"/>
  <c r="A33" i="41"/>
  <c r="A32" i="41"/>
  <c r="A31" i="41"/>
  <c r="J26" i="41"/>
  <c r="A26" i="41"/>
  <c r="A15" i="41"/>
  <c r="G14" i="41"/>
  <c r="B14" i="41"/>
  <c r="A14" i="41"/>
  <c r="G13" i="41"/>
  <c r="B13" i="41"/>
  <c r="A13" i="41"/>
  <c r="N6" i="39"/>
  <c r="A12" i="41"/>
  <c r="N4" i="39"/>
  <c r="A11" i="41"/>
  <c r="N3" i="39"/>
  <c r="A10" i="41"/>
  <c r="J5" i="41"/>
  <c r="A5" i="41"/>
  <c r="A36" i="40"/>
  <c r="A35" i="40"/>
  <c r="A34" i="40"/>
  <c r="A33" i="40"/>
  <c r="A32" i="40"/>
  <c r="A31" i="40"/>
  <c r="J26" i="40"/>
  <c r="A26" i="40"/>
  <c r="G3" i="39"/>
  <c r="G4" i="39"/>
  <c r="G6" i="39"/>
  <c r="A15" i="40"/>
  <c r="A14" i="40"/>
  <c r="A13" i="40"/>
  <c r="A12" i="40"/>
  <c r="A11" i="40"/>
  <c r="A10" i="40"/>
  <c r="J5" i="40"/>
  <c r="A5" i="40"/>
  <c r="O6" i="39"/>
  <c r="O4" i="39"/>
  <c r="O3" i="39"/>
  <c r="M20" i="36"/>
  <c r="J20" i="36" s="1"/>
  <c r="AC117" i="38" s="1"/>
  <c r="B117" i="38" s="1"/>
  <c r="M19" i="36"/>
  <c r="J19" i="36" s="1"/>
  <c r="AC116" i="38" s="1"/>
  <c r="G116" i="38" s="1"/>
  <c r="G120" i="38"/>
  <c r="B120" i="38"/>
  <c r="G119" i="38"/>
  <c r="B119" i="38"/>
  <c r="G118" i="38"/>
  <c r="B118" i="38"/>
  <c r="G99" i="38"/>
  <c r="B99" i="38"/>
  <c r="G98" i="38"/>
  <c r="B98" i="38"/>
  <c r="G97" i="38"/>
  <c r="B97" i="38"/>
  <c r="G78" i="38"/>
  <c r="B78" i="38"/>
  <c r="G77" i="38"/>
  <c r="B77" i="38"/>
  <c r="G76" i="38"/>
  <c r="B76" i="38"/>
  <c r="G57" i="38"/>
  <c r="B57" i="38"/>
  <c r="G56" i="38"/>
  <c r="B56" i="38"/>
  <c r="G55" i="38"/>
  <c r="B55" i="38"/>
  <c r="G36" i="38"/>
  <c r="B36" i="38"/>
  <c r="G35" i="38"/>
  <c r="B35" i="38"/>
  <c r="G34" i="38"/>
  <c r="B34" i="38"/>
  <c r="G15" i="38"/>
  <c r="B15" i="38"/>
  <c r="G14" i="38"/>
  <c r="B14" i="38"/>
  <c r="G13" i="38"/>
  <c r="B13" i="38"/>
  <c r="A120" i="38"/>
  <c r="A119" i="38"/>
  <c r="A118" i="38"/>
  <c r="A117" i="38"/>
  <c r="A116" i="38"/>
  <c r="A115" i="38"/>
  <c r="J110" i="38"/>
  <c r="A110" i="38"/>
  <c r="A99" i="38"/>
  <c r="A98" i="38"/>
  <c r="A97" i="38"/>
  <c r="A96" i="38"/>
  <c r="A95" i="38"/>
  <c r="A94" i="38"/>
  <c r="J89" i="38"/>
  <c r="A89" i="38"/>
  <c r="A78" i="38"/>
  <c r="A77" i="38"/>
  <c r="A76" i="38"/>
  <c r="A75" i="38"/>
  <c r="A74" i="38"/>
  <c r="A73" i="38"/>
  <c r="J68" i="38"/>
  <c r="A68" i="38"/>
  <c r="A57" i="38"/>
  <c r="A56" i="38"/>
  <c r="A55" i="38"/>
  <c r="A54" i="38"/>
  <c r="A53" i="38"/>
  <c r="A52" i="38"/>
  <c r="J47" i="38"/>
  <c r="A47" i="38"/>
  <c r="A36" i="38"/>
  <c r="A35" i="38"/>
  <c r="A34" i="38"/>
  <c r="A33" i="38"/>
  <c r="A32" i="38"/>
  <c r="A31" i="38"/>
  <c r="J26" i="38"/>
  <c r="A26" i="38"/>
  <c r="A15" i="38"/>
  <c r="A14" i="38"/>
  <c r="A13" i="38"/>
  <c r="A12" i="38"/>
  <c r="A11" i="38"/>
  <c r="A10" i="38"/>
  <c r="J5" i="38"/>
  <c r="A5" i="38"/>
  <c r="G120" i="37"/>
  <c r="B120" i="37"/>
  <c r="A120" i="37"/>
  <c r="G119" i="37"/>
  <c r="B119" i="37"/>
  <c r="A119" i="37"/>
  <c r="G118" i="37"/>
  <c r="B118" i="37"/>
  <c r="A118" i="37"/>
  <c r="A117" i="37"/>
  <c r="A116" i="37"/>
  <c r="A115" i="37"/>
  <c r="J110" i="37"/>
  <c r="A110" i="37"/>
  <c r="G99" i="37"/>
  <c r="B99" i="37"/>
  <c r="A99" i="37"/>
  <c r="G98" i="37"/>
  <c r="B98" i="37"/>
  <c r="A98" i="37"/>
  <c r="G97" i="37"/>
  <c r="B97" i="37"/>
  <c r="A97" i="37"/>
  <c r="A96" i="37"/>
  <c r="A95" i="37"/>
  <c r="A94" i="37"/>
  <c r="J89" i="37"/>
  <c r="A89" i="37"/>
  <c r="G78" i="37"/>
  <c r="B78" i="37"/>
  <c r="A78" i="37"/>
  <c r="G77" i="37"/>
  <c r="B77" i="37"/>
  <c r="A77" i="37"/>
  <c r="G76" i="37"/>
  <c r="B76" i="37"/>
  <c r="A76" i="37"/>
  <c r="A75" i="37"/>
  <c r="A74" i="37"/>
  <c r="A73" i="37"/>
  <c r="J68" i="37"/>
  <c r="A68" i="37"/>
  <c r="G57" i="37"/>
  <c r="B57" i="37"/>
  <c r="A57" i="37"/>
  <c r="G56" i="37"/>
  <c r="B56" i="37"/>
  <c r="A56" i="37"/>
  <c r="G55" i="37"/>
  <c r="B55" i="37"/>
  <c r="A55" i="37"/>
  <c r="A54" i="37"/>
  <c r="A53" i="37"/>
  <c r="A52" i="37"/>
  <c r="J47" i="37"/>
  <c r="A47" i="37"/>
  <c r="G36" i="37"/>
  <c r="B36" i="37"/>
  <c r="A36" i="37"/>
  <c r="G35" i="37"/>
  <c r="B35" i="37"/>
  <c r="A35" i="37"/>
  <c r="G34" i="37"/>
  <c r="B34" i="37"/>
  <c r="A34" i="37"/>
  <c r="A33" i="37"/>
  <c r="A32" i="37"/>
  <c r="A31" i="37"/>
  <c r="J26" i="37"/>
  <c r="A26" i="37"/>
  <c r="G15" i="37"/>
  <c r="B15" i="37"/>
  <c r="A15" i="37"/>
  <c r="G14" i="37"/>
  <c r="B14" i="37"/>
  <c r="A14" i="37"/>
  <c r="G13" i="37"/>
  <c r="B13" i="37"/>
  <c r="A13" i="37"/>
  <c r="A12" i="37"/>
  <c r="A11" i="37"/>
  <c r="A10" i="37"/>
  <c r="J5" i="37"/>
  <c r="A5" i="37"/>
  <c r="O20" i="36"/>
  <c r="N20" i="36"/>
  <c r="O19" i="36"/>
  <c r="N19" i="36"/>
  <c r="O18" i="36"/>
  <c r="N18" i="36"/>
  <c r="G120" i="35"/>
  <c r="B120" i="35"/>
  <c r="G119" i="35"/>
  <c r="B119" i="35"/>
  <c r="G118" i="35"/>
  <c r="B118" i="35"/>
  <c r="G99" i="35"/>
  <c r="B99" i="35"/>
  <c r="G98" i="35"/>
  <c r="B98" i="35"/>
  <c r="G97" i="35"/>
  <c r="B97" i="35"/>
  <c r="G78" i="35"/>
  <c r="B78" i="35"/>
  <c r="G77" i="35"/>
  <c r="B77" i="35"/>
  <c r="G76" i="35"/>
  <c r="B76" i="35"/>
  <c r="G57" i="35"/>
  <c r="B57" i="35"/>
  <c r="G56" i="35"/>
  <c r="B56" i="35"/>
  <c r="G55" i="35"/>
  <c r="B55" i="35"/>
  <c r="G36" i="35"/>
  <c r="B36" i="35"/>
  <c r="G35" i="35"/>
  <c r="B35" i="35"/>
  <c r="G34" i="35"/>
  <c r="B34" i="35"/>
  <c r="G15" i="35"/>
  <c r="B15" i="35"/>
  <c r="G14" i="35"/>
  <c r="B14" i="35"/>
  <c r="G13" i="35"/>
  <c r="B13" i="35"/>
  <c r="A120" i="35"/>
  <c r="A119" i="35"/>
  <c r="A118" i="35"/>
  <c r="A117" i="35"/>
  <c r="A116" i="35"/>
  <c r="A115" i="35"/>
  <c r="J110" i="35"/>
  <c r="A110" i="35"/>
  <c r="A99" i="35"/>
  <c r="A98" i="35"/>
  <c r="A97" i="35"/>
  <c r="A96" i="35"/>
  <c r="A95" i="35"/>
  <c r="A94" i="35"/>
  <c r="J89" i="35"/>
  <c r="A89" i="35"/>
  <c r="A78" i="35"/>
  <c r="A77" i="35"/>
  <c r="A76" i="35"/>
  <c r="A75" i="35"/>
  <c r="A74" i="35"/>
  <c r="A73" i="35"/>
  <c r="J68" i="35"/>
  <c r="A68" i="35"/>
  <c r="A57" i="35"/>
  <c r="A56" i="35"/>
  <c r="A55" i="35"/>
  <c r="A54" i="35"/>
  <c r="A53" i="35"/>
  <c r="A52" i="35"/>
  <c r="J47" i="35"/>
  <c r="A47" i="35"/>
  <c r="A36" i="35"/>
  <c r="A35" i="35"/>
  <c r="A34" i="35"/>
  <c r="A33" i="35"/>
  <c r="A32" i="35"/>
  <c r="A31" i="35"/>
  <c r="J26" i="35"/>
  <c r="A26" i="35"/>
  <c r="A15" i="35"/>
  <c r="A14" i="35"/>
  <c r="A13" i="35"/>
  <c r="A12" i="35"/>
  <c r="A11" i="35"/>
  <c r="A10" i="35"/>
  <c r="J5" i="35"/>
  <c r="A5" i="35"/>
  <c r="G120" i="34"/>
  <c r="B120" i="34"/>
  <c r="A120" i="34"/>
  <c r="G119" i="34"/>
  <c r="B119" i="34"/>
  <c r="A119" i="34"/>
  <c r="G118" i="34"/>
  <c r="B118" i="34"/>
  <c r="A118" i="34"/>
  <c r="A117" i="34"/>
  <c r="A116" i="34"/>
  <c r="A115" i="34"/>
  <c r="J110" i="34"/>
  <c r="A110" i="34"/>
  <c r="G99" i="34"/>
  <c r="B99" i="34"/>
  <c r="A99" i="34"/>
  <c r="G98" i="34"/>
  <c r="B98" i="34"/>
  <c r="A98" i="34"/>
  <c r="G97" i="34"/>
  <c r="B97" i="34"/>
  <c r="A97" i="34"/>
  <c r="A96" i="34"/>
  <c r="A95" i="34"/>
  <c r="A94" i="34"/>
  <c r="J89" i="34"/>
  <c r="A89" i="34"/>
  <c r="G78" i="34"/>
  <c r="B78" i="34"/>
  <c r="A78" i="34"/>
  <c r="G77" i="34"/>
  <c r="B77" i="34"/>
  <c r="A77" i="34"/>
  <c r="G76" i="34"/>
  <c r="B76" i="34"/>
  <c r="A76" i="34"/>
  <c r="A75" i="34"/>
  <c r="A74" i="34"/>
  <c r="A73" i="34"/>
  <c r="J68" i="34"/>
  <c r="A68" i="34"/>
  <c r="G57" i="34"/>
  <c r="B57" i="34"/>
  <c r="A57" i="34"/>
  <c r="G56" i="34"/>
  <c r="B56" i="34"/>
  <c r="A56" i="34"/>
  <c r="G55" i="34"/>
  <c r="B55" i="34"/>
  <c r="A55" i="34"/>
  <c r="A54" i="34"/>
  <c r="A53" i="34"/>
  <c r="A52" i="34"/>
  <c r="J47" i="34"/>
  <c r="A47" i="34"/>
  <c r="G36" i="34"/>
  <c r="B36" i="34"/>
  <c r="A36" i="34"/>
  <c r="G35" i="34"/>
  <c r="B35" i="34"/>
  <c r="A35" i="34"/>
  <c r="G34" i="34"/>
  <c r="B34" i="34"/>
  <c r="A34" i="34"/>
  <c r="A33" i="34"/>
  <c r="A32" i="34"/>
  <c r="A31" i="34"/>
  <c r="J26" i="34"/>
  <c r="A26" i="34"/>
  <c r="G15" i="34"/>
  <c r="B15" i="34"/>
  <c r="A15" i="34"/>
  <c r="G14" i="34"/>
  <c r="B14" i="34"/>
  <c r="A14" i="34"/>
  <c r="G13" i="34"/>
  <c r="B13" i="34"/>
  <c r="A13" i="34"/>
  <c r="A12" i="34"/>
  <c r="A11" i="34"/>
  <c r="A10" i="34"/>
  <c r="J5" i="34"/>
  <c r="A5" i="34"/>
  <c r="M3" i="28"/>
  <c r="J3" i="28" s="1"/>
  <c r="AC10" i="30" s="1"/>
  <c r="G10" i="30" s="1"/>
  <c r="G1044" i="30"/>
  <c r="B1044" i="30"/>
  <c r="G1043" i="30"/>
  <c r="B1043" i="30"/>
  <c r="G1042" i="30"/>
  <c r="B1042" i="30"/>
  <c r="G1041" i="30"/>
  <c r="B1041" i="30"/>
  <c r="G1040" i="30"/>
  <c r="B1040" i="30"/>
  <c r="M52" i="28"/>
  <c r="J52" i="28" s="1"/>
  <c r="AC1039" i="30" s="1"/>
  <c r="G1039" i="30" s="1"/>
  <c r="M51" i="28"/>
  <c r="M50" i="28"/>
  <c r="I50" i="28" s="1"/>
  <c r="M49" i="28"/>
  <c r="I49" i="28" s="1"/>
  <c r="M48" i="28"/>
  <c r="J48" i="28" s="1"/>
  <c r="AC955" i="30" s="1"/>
  <c r="M47" i="28"/>
  <c r="J47" i="28" s="1"/>
  <c r="AC934" i="30" s="1"/>
  <c r="M46" i="28"/>
  <c r="I46" i="28" s="1"/>
  <c r="M45" i="28"/>
  <c r="I45" i="28" s="1"/>
  <c r="M44" i="28"/>
  <c r="J44" i="28" s="1"/>
  <c r="AC871" i="30" s="1"/>
  <c r="M43" i="28"/>
  <c r="M42" i="28"/>
  <c r="I42" i="28" s="1"/>
  <c r="M41" i="28"/>
  <c r="J41" i="28" s="1"/>
  <c r="AC808" i="30" s="1"/>
  <c r="M40" i="28"/>
  <c r="J40" i="28" s="1"/>
  <c r="AC787" i="30" s="1"/>
  <c r="M39" i="28"/>
  <c r="J39" i="28" s="1"/>
  <c r="AC766" i="30" s="1"/>
  <c r="M38" i="28"/>
  <c r="I38" i="28" s="1"/>
  <c r="M37" i="28"/>
  <c r="M36" i="28"/>
  <c r="M35" i="28"/>
  <c r="I35" i="28" s="1"/>
  <c r="M34" i="28"/>
  <c r="J34" i="28" s="1"/>
  <c r="AC661" i="30" s="1"/>
  <c r="G661" i="30" s="1"/>
  <c r="M33" i="28"/>
  <c r="J33" i="28" s="1"/>
  <c r="M32" i="28"/>
  <c r="J32" i="28" s="1"/>
  <c r="AC619" i="30" s="1"/>
  <c r="Q616" i="30" s="1"/>
  <c r="M31" i="28"/>
  <c r="I31" i="28" s="1"/>
  <c r="M30" i="28"/>
  <c r="M29" i="28"/>
  <c r="J29" i="28" s="1"/>
  <c r="AC556" i="30" s="1"/>
  <c r="M28" i="28"/>
  <c r="J28" i="28" s="1"/>
  <c r="AC535" i="30" s="1"/>
  <c r="G535" i="30" s="1"/>
  <c r="M27" i="28"/>
  <c r="I27" i="28" s="1"/>
  <c r="M26" i="28"/>
  <c r="J26" i="28" s="1"/>
  <c r="AC493" i="30" s="1"/>
  <c r="G493" i="30" s="1"/>
  <c r="M25" i="28"/>
  <c r="J25" i="28" s="1"/>
  <c r="AC472" i="30" s="1"/>
  <c r="M24" i="28"/>
  <c r="I24" i="28" s="1"/>
  <c r="M23" i="28"/>
  <c r="M22" i="28"/>
  <c r="I22" i="28" s="1"/>
  <c r="M21" i="28"/>
  <c r="M20" i="28"/>
  <c r="J20" i="28" s="1"/>
  <c r="AC367" i="30" s="1"/>
  <c r="M19" i="28"/>
  <c r="J19" i="28" s="1"/>
  <c r="AC346" i="30" s="1"/>
  <c r="B346" i="30" s="1"/>
  <c r="M18" i="28"/>
  <c r="J18" i="28" s="1"/>
  <c r="AC325" i="30" s="1"/>
  <c r="M17" i="28"/>
  <c r="J17" i="28" s="1"/>
  <c r="AC304" i="30" s="1"/>
  <c r="G304" i="30" s="1"/>
  <c r="M16" i="28"/>
  <c r="J16" i="28" s="1"/>
  <c r="AC283" i="30" s="1"/>
  <c r="M15" i="28"/>
  <c r="J15" i="28" s="1"/>
  <c r="AC262" i="30" s="1"/>
  <c r="B262" i="30" s="1"/>
  <c r="M14" i="28"/>
  <c r="I14" i="28" s="1"/>
  <c r="M12" i="28"/>
  <c r="J12" i="28" s="1"/>
  <c r="AC199" i="30" s="1"/>
  <c r="Q196" i="30" s="1"/>
  <c r="M11" i="28"/>
  <c r="J11" i="28" s="1"/>
  <c r="AC178" i="30" s="1"/>
  <c r="M10" i="28"/>
  <c r="M9" i="28"/>
  <c r="J9" i="28" s="1"/>
  <c r="AC136" i="30" s="1"/>
  <c r="M8" i="28"/>
  <c r="M4" i="28"/>
  <c r="J4" i="28" s="1"/>
  <c r="AC31" i="30" s="1"/>
  <c r="M5" i="28"/>
  <c r="J5" i="28" s="1"/>
  <c r="AC52" i="30" s="1"/>
  <c r="M6" i="28"/>
  <c r="J6" i="28" s="1"/>
  <c r="AC73" i="30" s="1"/>
  <c r="V66" i="30" s="1"/>
  <c r="M7" i="28"/>
  <c r="J13" i="28"/>
  <c r="AC220" i="30" s="1"/>
  <c r="G220" i="30" s="1"/>
  <c r="J23" i="28"/>
  <c r="AC430" i="30" s="1"/>
  <c r="J43" i="28"/>
  <c r="AC850" i="30" s="1"/>
  <c r="N52" i="28"/>
  <c r="G1023" i="30"/>
  <c r="B1023" i="30"/>
  <c r="G1022" i="30"/>
  <c r="B1022" i="30"/>
  <c r="G1021" i="30"/>
  <c r="B1021" i="30"/>
  <c r="G1020" i="30"/>
  <c r="B1020" i="30"/>
  <c r="G1019" i="30"/>
  <c r="B1019" i="30"/>
  <c r="N51" i="28"/>
  <c r="G1002" i="30"/>
  <c r="B1002" i="30"/>
  <c r="G1001" i="30"/>
  <c r="B1001" i="30"/>
  <c r="G1000" i="30"/>
  <c r="B1000" i="30"/>
  <c r="G999" i="30"/>
  <c r="B999" i="30"/>
  <c r="G998" i="30"/>
  <c r="B998" i="30"/>
  <c r="N50" i="28"/>
  <c r="G981" i="30"/>
  <c r="B981" i="30"/>
  <c r="G980" i="30"/>
  <c r="B980" i="30"/>
  <c r="G979" i="30"/>
  <c r="B979" i="30"/>
  <c r="G978" i="30"/>
  <c r="B978" i="30"/>
  <c r="G977" i="30"/>
  <c r="B977" i="30"/>
  <c r="N49" i="28"/>
  <c r="G960" i="30"/>
  <c r="B960" i="30"/>
  <c r="G959" i="30"/>
  <c r="B959" i="30"/>
  <c r="G958" i="30"/>
  <c r="B958" i="30"/>
  <c r="G957" i="30"/>
  <c r="B957" i="30"/>
  <c r="G956" i="30"/>
  <c r="B956" i="30"/>
  <c r="N48" i="28"/>
  <c r="G939" i="30"/>
  <c r="B939" i="30"/>
  <c r="G938" i="30"/>
  <c r="B938" i="30"/>
  <c r="G937" i="30"/>
  <c r="B937" i="30"/>
  <c r="G936" i="30"/>
  <c r="B936" i="30"/>
  <c r="G935" i="30"/>
  <c r="B935" i="30"/>
  <c r="N47" i="28"/>
  <c r="G918" i="30"/>
  <c r="B918" i="30"/>
  <c r="G917" i="30"/>
  <c r="B917" i="30"/>
  <c r="G916" i="30"/>
  <c r="B916" i="30"/>
  <c r="G915" i="30"/>
  <c r="B915" i="30"/>
  <c r="G914" i="30"/>
  <c r="B914" i="30"/>
  <c r="N46" i="28"/>
  <c r="G897" i="30"/>
  <c r="B897" i="30"/>
  <c r="G896" i="30"/>
  <c r="B896" i="30"/>
  <c r="G895" i="30"/>
  <c r="B895" i="30"/>
  <c r="G894" i="30"/>
  <c r="B894" i="30"/>
  <c r="G893" i="30"/>
  <c r="B893" i="30"/>
  <c r="N45" i="28"/>
  <c r="G876" i="30"/>
  <c r="B876" i="30"/>
  <c r="G875" i="30"/>
  <c r="B875" i="30"/>
  <c r="G874" i="30"/>
  <c r="B874" i="30"/>
  <c r="G873" i="30"/>
  <c r="B873" i="30"/>
  <c r="G872" i="30"/>
  <c r="B872" i="30"/>
  <c r="N44" i="28"/>
  <c r="G855" i="30"/>
  <c r="B855" i="30"/>
  <c r="G854" i="30"/>
  <c r="B854" i="30"/>
  <c r="G853" i="30"/>
  <c r="B853" i="30"/>
  <c r="G852" i="30"/>
  <c r="B852" i="30"/>
  <c r="G851" i="30"/>
  <c r="B851" i="30"/>
  <c r="N43" i="28"/>
  <c r="G834" i="30"/>
  <c r="B834" i="30"/>
  <c r="G833" i="30"/>
  <c r="B833" i="30"/>
  <c r="G832" i="30"/>
  <c r="B832" i="30"/>
  <c r="G831" i="30"/>
  <c r="B831" i="30"/>
  <c r="G830" i="30"/>
  <c r="B830" i="30"/>
  <c r="N42" i="28"/>
  <c r="G813" i="30"/>
  <c r="B813" i="30"/>
  <c r="G812" i="30"/>
  <c r="B812" i="30"/>
  <c r="G811" i="30"/>
  <c r="B811" i="30"/>
  <c r="G810" i="30"/>
  <c r="B810" i="30"/>
  <c r="G809" i="30"/>
  <c r="B809" i="30"/>
  <c r="N41" i="28"/>
  <c r="G792" i="30"/>
  <c r="B792" i="30"/>
  <c r="G791" i="30"/>
  <c r="B791" i="30"/>
  <c r="G790" i="30"/>
  <c r="B790" i="30"/>
  <c r="G789" i="30"/>
  <c r="B789" i="30"/>
  <c r="G788" i="30"/>
  <c r="B788" i="30"/>
  <c r="N40" i="28"/>
  <c r="G771" i="30"/>
  <c r="B771" i="30"/>
  <c r="G770" i="30"/>
  <c r="B770" i="30"/>
  <c r="G769" i="30"/>
  <c r="B769" i="30"/>
  <c r="G768" i="30"/>
  <c r="B768" i="30"/>
  <c r="G767" i="30"/>
  <c r="B767" i="30"/>
  <c r="N39" i="28"/>
  <c r="G750" i="30"/>
  <c r="B750" i="30"/>
  <c r="G749" i="30"/>
  <c r="B749" i="30"/>
  <c r="G748" i="30"/>
  <c r="B748" i="30"/>
  <c r="G747" i="30"/>
  <c r="B747" i="30"/>
  <c r="G746" i="30"/>
  <c r="B746" i="30"/>
  <c r="N38" i="28"/>
  <c r="G729" i="30"/>
  <c r="B729" i="30"/>
  <c r="G728" i="30"/>
  <c r="B728" i="30"/>
  <c r="G727" i="30"/>
  <c r="B727" i="30"/>
  <c r="G726" i="30"/>
  <c r="B726" i="30"/>
  <c r="G725" i="30"/>
  <c r="B725" i="30"/>
  <c r="N37" i="28"/>
  <c r="G708" i="30"/>
  <c r="B708" i="30"/>
  <c r="G707" i="30"/>
  <c r="B707" i="30"/>
  <c r="G706" i="30"/>
  <c r="B706" i="30"/>
  <c r="G705" i="30"/>
  <c r="B705" i="30"/>
  <c r="G704" i="30"/>
  <c r="B704" i="30"/>
  <c r="N36" i="28"/>
  <c r="G687" i="30"/>
  <c r="B687" i="30"/>
  <c r="G686" i="30"/>
  <c r="B686" i="30"/>
  <c r="G685" i="30"/>
  <c r="B685" i="30"/>
  <c r="G684" i="30"/>
  <c r="B684" i="30"/>
  <c r="G683" i="30"/>
  <c r="B683" i="30"/>
  <c r="N35" i="28"/>
  <c r="G666" i="30"/>
  <c r="B666" i="30"/>
  <c r="G665" i="30"/>
  <c r="B665" i="30"/>
  <c r="G664" i="30"/>
  <c r="B664" i="30"/>
  <c r="G663" i="30"/>
  <c r="B663" i="30"/>
  <c r="G662" i="30"/>
  <c r="B662" i="30"/>
  <c r="N34" i="28"/>
  <c r="G645" i="30"/>
  <c r="B645" i="30"/>
  <c r="G644" i="30"/>
  <c r="B644" i="30"/>
  <c r="G643" i="30"/>
  <c r="B643" i="30"/>
  <c r="G642" i="30"/>
  <c r="B642" i="30"/>
  <c r="G641" i="30"/>
  <c r="B641" i="30"/>
  <c r="AC640" i="30"/>
  <c r="Q637" i="30" s="1"/>
  <c r="N33" i="28"/>
  <c r="G624" i="30"/>
  <c r="B624" i="30"/>
  <c r="G623" i="30"/>
  <c r="B623" i="30"/>
  <c r="G622" i="30"/>
  <c r="B622" i="30"/>
  <c r="G621" i="30"/>
  <c r="B621" i="30"/>
  <c r="G620" i="30"/>
  <c r="B620" i="30"/>
  <c r="N32" i="28"/>
  <c r="G603" i="30"/>
  <c r="B603" i="30"/>
  <c r="G602" i="30"/>
  <c r="B602" i="30"/>
  <c r="G601" i="30"/>
  <c r="B601" i="30"/>
  <c r="G600" i="30"/>
  <c r="B600" i="30"/>
  <c r="G599" i="30"/>
  <c r="B599" i="30"/>
  <c r="N31" i="28"/>
  <c r="G582" i="30"/>
  <c r="B582" i="30"/>
  <c r="G581" i="30"/>
  <c r="B581" i="30"/>
  <c r="G580" i="30"/>
  <c r="B580" i="30"/>
  <c r="G579" i="30"/>
  <c r="B579" i="30"/>
  <c r="G578" i="30"/>
  <c r="B578" i="30"/>
  <c r="N30" i="28"/>
  <c r="G561" i="30"/>
  <c r="B561" i="30"/>
  <c r="G560" i="30"/>
  <c r="B560" i="30"/>
  <c r="G559" i="30"/>
  <c r="B559" i="30"/>
  <c r="G558" i="30"/>
  <c r="B558" i="30"/>
  <c r="G557" i="30"/>
  <c r="B557" i="30"/>
  <c r="N29" i="28"/>
  <c r="G540" i="30"/>
  <c r="B540" i="30"/>
  <c r="G539" i="30"/>
  <c r="B539" i="30"/>
  <c r="G538" i="30"/>
  <c r="B538" i="30"/>
  <c r="G537" i="30"/>
  <c r="B537" i="30"/>
  <c r="G536" i="30"/>
  <c r="B536" i="30"/>
  <c r="N28" i="28"/>
  <c r="G519" i="30"/>
  <c r="B519" i="30"/>
  <c r="G518" i="30"/>
  <c r="B518" i="30"/>
  <c r="G517" i="30"/>
  <c r="B517" i="30"/>
  <c r="G516" i="30"/>
  <c r="B516" i="30"/>
  <c r="G515" i="30"/>
  <c r="B515" i="30"/>
  <c r="N27" i="28"/>
  <c r="G498" i="30"/>
  <c r="B498" i="30"/>
  <c r="G497" i="30"/>
  <c r="B497" i="30"/>
  <c r="G496" i="30"/>
  <c r="B496" i="30"/>
  <c r="G495" i="30"/>
  <c r="B495" i="30"/>
  <c r="G494" i="30"/>
  <c r="B494" i="30"/>
  <c r="N26" i="28"/>
  <c r="G477" i="30"/>
  <c r="B477" i="30"/>
  <c r="G476" i="30"/>
  <c r="B476" i="30"/>
  <c r="G475" i="30"/>
  <c r="B475" i="30"/>
  <c r="G474" i="30"/>
  <c r="B474" i="30"/>
  <c r="G473" i="30"/>
  <c r="B473" i="30"/>
  <c r="N25" i="28"/>
  <c r="G456" i="30"/>
  <c r="B456" i="30"/>
  <c r="G455" i="30"/>
  <c r="B455" i="30"/>
  <c r="G454" i="30"/>
  <c r="B454" i="30"/>
  <c r="G453" i="30"/>
  <c r="B453" i="30"/>
  <c r="G452" i="30"/>
  <c r="B452" i="30"/>
  <c r="N24" i="28"/>
  <c r="G435" i="30"/>
  <c r="B435" i="30"/>
  <c r="G434" i="30"/>
  <c r="B434" i="30"/>
  <c r="G433" i="30"/>
  <c r="B433" i="30"/>
  <c r="G432" i="30"/>
  <c r="B432" i="30"/>
  <c r="G431" i="30"/>
  <c r="B431" i="30"/>
  <c r="N23" i="28"/>
  <c r="G414" i="30"/>
  <c r="B414" i="30"/>
  <c r="G413" i="30"/>
  <c r="B413" i="30"/>
  <c r="G412" i="30"/>
  <c r="B412" i="30"/>
  <c r="G411" i="30"/>
  <c r="B411" i="30"/>
  <c r="G410" i="30"/>
  <c r="B410" i="30"/>
  <c r="N22" i="28"/>
  <c r="G393" i="30"/>
  <c r="B393" i="30"/>
  <c r="G392" i="30"/>
  <c r="B392" i="30"/>
  <c r="G391" i="30"/>
  <c r="B391" i="30"/>
  <c r="G390" i="30"/>
  <c r="B390" i="30"/>
  <c r="G389" i="30"/>
  <c r="B389" i="30"/>
  <c r="N21" i="28"/>
  <c r="G372" i="30"/>
  <c r="B372" i="30"/>
  <c r="G371" i="30"/>
  <c r="B371" i="30"/>
  <c r="G370" i="30"/>
  <c r="B370" i="30"/>
  <c r="G369" i="30"/>
  <c r="B369" i="30"/>
  <c r="G368" i="30"/>
  <c r="B368" i="30"/>
  <c r="N20" i="28"/>
  <c r="G351" i="30"/>
  <c r="B351" i="30"/>
  <c r="G350" i="30"/>
  <c r="B350" i="30"/>
  <c r="G349" i="30"/>
  <c r="B349" i="30"/>
  <c r="G348" i="30"/>
  <c r="B348" i="30"/>
  <c r="G347" i="30"/>
  <c r="B347" i="30"/>
  <c r="N19" i="28"/>
  <c r="G330" i="30"/>
  <c r="B330" i="30"/>
  <c r="G329" i="30"/>
  <c r="B329" i="30"/>
  <c r="G328" i="30"/>
  <c r="B328" i="30"/>
  <c r="G327" i="30"/>
  <c r="B327" i="30"/>
  <c r="G326" i="30"/>
  <c r="B326" i="30"/>
  <c r="N18" i="28"/>
  <c r="G309" i="30"/>
  <c r="B309" i="30"/>
  <c r="G308" i="30"/>
  <c r="B308" i="30"/>
  <c r="G307" i="30"/>
  <c r="B307" i="30"/>
  <c r="G306" i="30"/>
  <c r="B306" i="30"/>
  <c r="G305" i="30"/>
  <c r="B305" i="30"/>
  <c r="N17" i="28"/>
  <c r="G288" i="30"/>
  <c r="B288" i="30"/>
  <c r="G287" i="30"/>
  <c r="B287" i="30"/>
  <c r="G286" i="30"/>
  <c r="B286" i="30"/>
  <c r="G285" i="30"/>
  <c r="B285" i="30"/>
  <c r="G284" i="30"/>
  <c r="B284" i="30"/>
  <c r="N16" i="28"/>
  <c r="G267" i="30"/>
  <c r="B267" i="30"/>
  <c r="G266" i="30"/>
  <c r="B266" i="30"/>
  <c r="G265" i="30"/>
  <c r="B265" i="30"/>
  <c r="G264" i="30"/>
  <c r="B264" i="30"/>
  <c r="G263" i="30"/>
  <c r="B263" i="30"/>
  <c r="N15" i="28"/>
  <c r="G246" i="30"/>
  <c r="B246" i="30"/>
  <c r="G245" i="30"/>
  <c r="B245" i="30"/>
  <c r="G244" i="30"/>
  <c r="B244" i="30"/>
  <c r="G243" i="30"/>
  <c r="B243" i="30"/>
  <c r="G242" i="30"/>
  <c r="B242" i="30"/>
  <c r="N14" i="28"/>
  <c r="G225" i="30"/>
  <c r="B225" i="30"/>
  <c r="G224" i="30"/>
  <c r="B224" i="30"/>
  <c r="G223" i="30"/>
  <c r="B223" i="30"/>
  <c r="G222" i="30"/>
  <c r="B222" i="30"/>
  <c r="G221" i="30"/>
  <c r="B221" i="30"/>
  <c r="N13" i="28"/>
  <c r="G204" i="30"/>
  <c r="B204" i="30"/>
  <c r="G203" i="30"/>
  <c r="B203" i="30"/>
  <c r="G202" i="30"/>
  <c r="B202" i="30"/>
  <c r="G201" i="30"/>
  <c r="B201" i="30"/>
  <c r="G200" i="30"/>
  <c r="B200" i="30"/>
  <c r="N12" i="28"/>
  <c r="G183" i="30"/>
  <c r="B183" i="30"/>
  <c r="G182" i="30"/>
  <c r="B182" i="30"/>
  <c r="G181" i="30"/>
  <c r="B181" i="30"/>
  <c r="G180" i="30"/>
  <c r="B180" i="30"/>
  <c r="G179" i="30"/>
  <c r="B179" i="30"/>
  <c r="N11" i="28"/>
  <c r="G162" i="30"/>
  <c r="B162" i="30"/>
  <c r="G161" i="30"/>
  <c r="B161" i="30"/>
  <c r="G160" i="30"/>
  <c r="B160" i="30"/>
  <c r="G159" i="30"/>
  <c r="B159" i="30"/>
  <c r="G158" i="30"/>
  <c r="B158" i="30"/>
  <c r="N10" i="28"/>
  <c r="G141" i="30"/>
  <c r="B141" i="30"/>
  <c r="G140" i="30"/>
  <c r="B140" i="30"/>
  <c r="G139" i="30"/>
  <c r="B139" i="30"/>
  <c r="G138" i="30"/>
  <c r="B138" i="30"/>
  <c r="G137" i="30"/>
  <c r="B137" i="30"/>
  <c r="N9" i="28"/>
  <c r="G120" i="30"/>
  <c r="B120" i="30"/>
  <c r="G119" i="30"/>
  <c r="B119" i="30"/>
  <c r="G118" i="30"/>
  <c r="B118" i="30"/>
  <c r="G117" i="30"/>
  <c r="B117" i="30"/>
  <c r="G116" i="30"/>
  <c r="B116" i="30"/>
  <c r="N8" i="28"/>
  <c r="G99" i="30"/>
  <c r="B99" i="30"/>
  <c r="G98" i="30"/>
  <c r="B98" i="30"/>
  <c r="G97" i="30"/>
  <c r="B97" i="30"/>
  <c r="G96" i="30"/>
  <c r="B96" i="30"/>
  <c r="G95" i="30"/>
  <c r="B95" i="30"/>
  <c r="N7" i="28"/>
  <c r="G78" i="30"/>
  <c r="B78" i="30"/>
  <c r="G77" i="30"/>
  <c r="B77" i="30"/>
  <c r="G76" i="30"/>
  <c r="B76" i="30"/>
  <c r="G75" i="30"/>
  <c r="B75" i="30"/>
  <c r="G74" i="30"/>
  <c r="B74" i="30"/>
  <c r="N6" i="28"/>
  <c r="G57" i="30"/>
  <c r="B57" i="30"/>
  <c r="G56" i="30"/>
  <c r="B56" i="30"/>
  <c r="G55" i="30"/>
  <c r="B55" i="30"/>
  <c r="G54" i="30"/>
  <c r="B54" i="30"/>
  <c r="G53" i="30"/>
  <c r="B53" i="30"/>
  <c r="N5" i="28"/>
  <c r="G36" i="30"/>
  <c r="B36" i="30"/>
  <c r="G35" i="30"/>
  <c r="B35" i="30"/>
  <c r="G34" i="30"/>
  <c r="B34" i="30"/>
  <c r="G33" i="30"/>
  <c r="B33" i="30"/>
  <c r="G32" i="30"/>
  <c r="B32" i="30"/>
  <c r="N4" i="28"/>
  <c r="G15" i="30"/>
  <c r="B15" i="30"/>
  <c r="G14" i="30"/>
  <c r="B14" i="30"/>
  <c r="G13" i="30"/>
  <c r="B13" i="30"/>
  <c r="G12" i="30"/>
  <c r="B12" i="30"/>
  <c r="G11" i="30"/>
  <c r="B11" i="30"/>
  <c r="N3" i="28"/>
  <c r="AC31" i="23"/>
  <c r="E31" i="25"/>
  <c r="B31" i="25" s="1"/>
  <c r="AC493" i="26" s="1"/>
  <c r="G493" i="26" s="1"/>
  <c r="E4" i="25"/>
  <c r="B4" i="25" s="1"/>
  <c r="AC11" i="26" s="1"/>
  <c r="B11" i="26" s="1"/>
  <c r="E5" i="25"/>
  <c r="B5" i="25" s="1"/>
  <c r="AC12" i="26" s="1"/>
  <c r="E6" i="25"/>
  <c r="B6" i="25" s="1"/>
  <c r="AC13" i="26" s="1"/>
  <c r="E7" i="25"/>
  <c r="B7" i="25" s="1"/>
  <c r="AC14" i="26" s="1"/>
  <c r="E8" i="25"/>
  <c r="B8" i="25" s="1"/>
  <c r="AC15" i="26" s="1"/>
  <c r="E10" i="25"/>
  <c r="A10" i="25" s="1"/>
  <c r="E11" i="25"/>
  <c r="B11" i="25" s="1"/>
  <c r="AC73" i="26" s="1"/>
  <c r="E12" i="25"/>
  <c r="B12" i="25" s="1"/>
  <c r="AC94" i="26" s="1"/>
  <c r="G94" i="26" s="1"/>
  <c r="E30" i="25"/>
  <c r="A30" i="25" s="1"/>
  <c r="E29" i="25"/>
  <c r="E28" i="25"/>
  <c r="B28" i="25" s="1"/>
  <c r="AC430" i="26" s="1"/>
  <c r="G430" i="26" s="1"/>
  <c r="E27" i="25"/>
  <c r="B27" i="25" s="1"/>
  <c r="AC409" i="26" s="1"/>
  <c r="E26" i="25"/>
  <c r="B26" i="25" s="1"/>
  <c r="AC388" i="26" s="1"/>
  <c r="G388" i="26" s="1"/>
  <c r="E25" i="25"/>
  <c r="A25" i="25" s="1"/>
  <c r="E24" i="25"/>
  <c r="B24" i="25" s="1"/>
  <c r="AC346" i="26" s="1"/>
  <c r="E23" i="25"/>
  <c r="B23" i="25" s="1"/>
  <c r="AC325" i="26" s="1"/>
  <c r="G325" i="26" s="1"/>
  <c r="E22" i="25"/>
  <c r="A22" i="25" s="1"/>
  <c r="E21" i="25"/>
  <c r="B21" i="25" s="1"/>
  <c r="AC283" i="26" s="1"/>
  <c r="G283" i="26" s="1"/>
  <c r="E20" i="25"/>
  <c r="B20" i="25" s="1"/>
  <c r="AC262" i="26" s="1"/>
  <c r="E19" i="25"/>
  <c r="B19" i="25" s="1"/>
  <c r="AC241" i="26" s="1"/>
  <c r="E18" i="25"/>
  <c r="B18" i="25" s="1"/>
  <c r="AC220" i="26" s="1"/>
  <c r="E17" i="25"/>
  <c r="B17" i="25" s="1"/>
  <c r="AC199" i="26" s="1"/>
  <c r="E16" i="25"/>
  <c r="B16" i="25" s="1"/>
  <c r="AC178" i="26" s="1"/>
  <c r="E15" i="25"/>
  <c r="B15" i="25" s="1"/>
  <c r="AC157" i="26" s="1"/>
  <c r="Q154" i="26" s="1"/>
  <c r="E14" i="25"/>
  <c r="B14" i="25" s="1"/>
  <c r="AC136" i="26" s="1"/>
  <c r="E13" i="25"/>
  <c r="B13" i="25" s="1"/>
  <c r="AC115" i="26" s="1"/>
  <c r="E52" i="28"/>
  <c r="B52" i="28" s="1"/>
  <c r="AC1039" i="29" s="1"/>
  <c r="B1039" i="29" s="1"/>
  <c r="E3" i="28"/>
  <c r="E4" i="28"/>
  <c r="A4" i="28" s="1"/>
  <c r="E5" i="28"/>
  <c r="A5" i="28" s="1"/>
  <c r="E6" i="28"/>
  <c r="A6" i="28" s="1"/>
  <c r="E7" i="28"/>
  <c r="B7" i="28" s="1"/>
  <c r="AC94" i="29" s="1"/>
  <c r="G94" i="29" s="1"/>
  <c r="E8" i="28"/>
  <c r="B8" i="28" s="1"/>
  <c r="AC115" i="29" s="1"/>
  <c r="E9" i="28"/>
  <c r="B9" i="28" s="1"/>
  <c r="AC136" i="29" s="1"/>
  <c r="E10" i="28"/>
  <c r="B10" i="28" s="1"/>
  <c r="AC157" i="29" s="1"/>
  <c r="E11" i="28"/>
  <c r="B11" i="28" s="1"/>
  <c r="AC178" i="29" s="1"/>
  <c r="B178" i="29" s="1"/>
  <c r="E12" i="28"/>
  <c r="E13" i="28"/>
  <c r="B13" i="28" s="1"/>
  <c r="AC220" i="29" s="1"/>
  <c r="E14" i="28"/>
  <c r="A14" i="28" s="1"/>
  <c r="F10" i="28"/>
  <c r="G10" i="28"/>
  <c r="E15" i="28"/>
  <c r="B15" i="28" s="1"/>
  <c r="AC262" i="29" s="1"/>
  <c r="E16" i="28"/>
  <c r="B16" i="28" s="1"/>
  <c r="AC283" i="29" s="1"/>
  <c r="Q280" i="29" s="1"/>
  <c r="E17" i="28"/>
  <c r="B17" i="28" s="1"/>
  <c r="AC304" i="29" s="1"/>
  <c r="E18" i="28"/>
  <c r="B18" i="28" s="1"/>
  <c r="AC325" i="29" s="1"/>
  <c r="B19" i="28"/>
  <c r="AC346" i="29" s="1"/>
  <c r="E20" i="28"/>
  <c r="E21" i="28"/>
  <c r="B21" i="28" s="1"/>
  <c r="AC388" i="29" s="1"/>
  <c r="G388" i="29" s="1"/>
  <c r="E22" i="28"/>
  <c r="E23" i="28"/>
  <c r="E24" i="28"/>
  <c r="B24" i="28" s="1"/>
  <c r="AC451" i="29" s="1"/>
  <c r="E25" i="28"/>
  <c r="B25" i="28" s="1"/>
  <c r="AC472" i="29" s="1"/>
  <c r="E26" i="28"/>
  <c r="A26" i="28" s="1"/>
  <c r="E27" i="28"/>
  <c r="B27" i="28" s="1"/>
  <c r="AC514" i="29" s="1"/>
  <c r="E28" i="28"/>
  <c r="B28" i="28" s="1"/>
  <c r="AC535" i="29" s="1"/>
  <c r="G535" i="29" s="1"/>
  <c r="E29" i="28"/>
  <c r="A29" i="28" s="1"/>
  <c r="E30" i="28"/>
  <c r="B30" i="28" s="1"/>
  <c r="AC577" i="29" s="1"/>
  <c r="E31" i="28"/>
  <c r="B31" i="28" s="1"/>
  <c r="AC598" i="29" s="1"/>
  <c r="E32" i="28"/>
  <c r="B32" i="28" s="1"/>
  <c r="AC619" i="29" s="1"/>
  <c r="Q616" i="29" s="1"/>
  <c r="E33" i="28"/>
  <c r="A33" i="28" s="1"/>
  <c r="E34" i="28"/>
  <c r="B34" i="28" s="1"/>
  <c r="AC661" i="29" s="1"/>
  <c r="B661" i="29" s="1"/>
  <c r="E35" i="28"/>
  <c r="B35" i="28" s="1"/>
  <c r="AC682" i="29" s="1"/>
  <c r="E36" i="28"/>
  <c r="B36" i="28" s="1"/>
  <c r="AC703" i="29" s="1"/>
  <c r="E37" i="28"/>
  <c r="B37" i="28" s="1"/>
  <c r="AC724" i="29" s="1"/>
  <c r="E38" i="28"/>
  <c r="B38" i="28" s="1"/>
  <c r="AC745" i="29" s="1"/>
  <c r="E39" i="28"/>
  <c r="A39" i="28" s="1"/>
  <c r="E40" i="28"/>
  <c r="B40" i="28" s="1"/>
  <c r="AC787" i="29" s="1"/>
  <c r="E41" i="28"/>
  <c r="B41" i="28" s="1"/>
  <c r="AC808" i="29" s="1"/>
  <c r="G808" i="29" s="1"/>
  <c r="E42" i="28"/>
  <c r="B42" i="28" s="1"/>
  <c r="AC829" i="29" s="1"/>
  <c r="E43" i="28"/>
  <c r="B43" i="28" s="1"/>
  <c r="AC850" i="29" s="1"/>
  <c r="E44" i="28"/>
  <c r="B44" i="28" s="1"/>
  <c r="AC871" i="29" s="1"/>
  <c r="E45" i="28"/>
  <c r="B45" i="28" s="1"/>
  <c r="AC892" i="29" s="1"/>
  <c r="B892" i="29" s="1"/>
  <c r="E46" i="28"/>
  <c r="A46" i="28" s="1"/>
  <c r="E47" i="28"/>
  <c r="A47" i="28" s="1"/>
  <c r="E48" i="28"/>
  <c r="B48" i="28" s="1"/>
  <c r="AC955" i="29" s="1"/>
  <c r="G955" i="29" s="1"/>
  <c r="E49" i="28"/>
  <c r="A49" i="28" s="1"/>
  <c r="E50" i="28"/>
  <c r="B50" i="28" s="1"/>
  <c r="AC997" i="29" s="1"/>
  <c r="B997" i="29" s="1"/>
  <c r="E51" i="28"/>
  <c r="B51" i="28" s="1"/>
  <c r="AC1018" i="29" s="1"/>
  <c r="G1018" i="29" s="1"/>
  <c r="A1044" i="30"/>
  <c r="A1043" i="30"/>
  <c r="A1042" i="30"/>
  <c r="A1041" i="30"/>
  <c r="A1040" i="30"/>
  <c r="A1039" i="30"/>
  <c r="J1034" i="30"/>
  <c r="A1034" i="30"/>
  <c r="A1023" i="30"/>
  <c r="A1022" i="30"/>
  <c r="A1021" i="30"/>
  <c r="A1020" i="30"/>
  <c r="A1019" i="30"/>
  <c r="A1018" i="30"/>
  <c r="J1013" i="30"/>
  <c r="A1013" i="30"/>
  <c r="A1002" i="30"/>
  <c r="A1001" i="30"/>
  <c r="A1000" i="30"/>
  <c r="A999" i="30"/>
  <c r="A998" i="30"/>
  <c r="A997" i="30"/>
  <c r="J992" i="30"/>
  <c r="A992" i="30"/>
  <c r="A981" i="30"/>
  <c r="A980" i="30"/>
  <c r="A979" i="30"/>
  <c r="A978" i="30"/>
  <c r="A977" i="30"/>
  <c r="A976" i="30"/>
  <c r="J971" i="30"/>
  <c r="A971" i="30"/>
  <c r="A960" i="30"/>
  <c r="A959" i="30"/>
  <c r="A958" i="30"/>
  <c r="A957" i="30"/>
  <c r="A956" i="30"/>
  <c r="A955" i="30"/>
  <c r="J950" i="30"/>
  <c r="A950" i="30"/>
  <c r="A939" i="30"/>
  <c r="A938" i="30"/>
  <c r="A937" i="30"/>
  <c r="A936" i="30"/>
  <c r="A935" i="30"/>
  <c r="A934" i="30"/>
  <c r="J929" i="30"/>
  <c r="A929" i="30"/>
  <c r="A918" i="30"/>
  <c r="A917" i="30"/>
  <c r="A916" i="30"/>
  <c r="A915" i="30"/>
  <c r="A914" i="30"/>
  <c r="A913" i="30"/>
  <c r="J908" i="30"/>
  <c r="A908" i="30"/>
  <c r="A897" i="30"/>
  <c r="A896" i="30"/>
  <c r="A895" i="30"/>
  <c r="A894" i="30"/>
  <c r="A893" i="30"/>
  <c r="A892" i="30"/>
  <c r="J887" i="30"/>
  <c r="A887" i="30"/>
  <c r="A876" i="30"/>
  <c r="A875" i="30"/>
  <c r="A874" i="30"/>
  <c r="A873" i="30"/>
  <c r="A872" i="30"/>
  <c r="A871" i="30"/>
  <c r="J866" i="30"/>
  <c r="A866" i="30"/>
  <c r="A855" i="30"/>
  <c r="A854" i="30"/>
  <c r="A853" i="30"/>
  <c r="A852" i="30"/>
  <c r="A851" i="30"/>
  <c r="A850" i="30"/>
  <c r="J845" i="30"/>
  <c r="A845" i="30"/>
  <c r="A834" i="30"/>
  <c r="A833" i="30"/>
  <c r="A832" i="30"/>
  <c r="A831" i="30"/>
  <c r="A830" i="30"/>
  <c r="A829" i="30"/>
  <c r="J824" i="30"/>
  <c r="A824" i="30"/>
  <c r="A813" i="30"/>
  <c r="A812" i="30"/>
  <c r="A811" i="30"/>
  <c r="A810" i="30"/>
  <c r="A809" i="30"/>
  <c r="A808" i="30"/>
  <c r="J803" i="30"/>
  <c r="A803" i="30"/>
  <c r="A792" i="30"/>
  <c r="A791" i="30"/>
  <c r="A790" i="30"/>
  <c r="A789" i="30"/>
  <c r="A788" i="30"/>
  <c r="A787" i="30"/>
  <c r="J782" i="30"/>
  <c r="A782" i="30"/>
  <c r="A771" i="30"/>
  <c r="A770" i="30"/>
  <c r="A769" i="30"/>
  <c r="A768" i="30"/>
  <c r="A767" i="30"/>
  <c r="A766" i="30"/>
  <c r="J761" i="30"/>
  <c r="A761" i="30"/>
  <c r="A750" i="30"/>
  <c r="A749" i="30"/>
  <c r="A748" i="30"/>
  <c r="A747" i="30"/>
  <c r="A746" i="30"/>
  <c r="A745" i="30"/>
  <c r="J740" i="30"/>
  <c r="A740" i="30"/>
  <c r="A729" i="30"/>
  <c r="A728" i="30"/>
  <c r="A727" i="30"/>
  <c r="A726" i="30"/>
  <c r="A725" i="30"/>
  <c r="A724" i="30"/>
  <c r="J719" i="30"/>
  <c r="A719" i="30"/>
  <c r="A708" i="30"/>
  <c r="A707" i="30"/>
  <c r="A706" i="30"/>
  <c r="A705" i="30"/>
  <c r="A704" i="30"/>
  <c r="A703" i="30"/>
  <c r="J698" i="30"/>
  <c r="A698" i="30"/>
  <c r="A687" i="30"/>
  <c r="A686" i="30"/>
  <c r="A685" i="30"/>
  <c r="A684" i="30"/>
  <c r="A683" i="30"/>
  <c r="A682" i="30"/>
  <c r="J677" i="30"/>
  <c r="A677" i="30"/>
  <c r="A666" i="30"/>
  <c r="A665" i="30"/>
  <c r="A664" i="30"/>
  <c r="A663" i="30"/>
  <c r="A662" i="30"/>
  <c r="A661" i="30"/>
  <c r="J656" i="30"/>
  <c r="A656" i="30"/>
  <c r="A645" i="30"/>
  <c r="A644" i="30"/>
  <c r="A643" i="30"/>
  <c r="A642" i="30"/>
  <c r="A641" i="30"/>
  <c r="A640" i="30"/>
  <c r="J635" i="30"/>
  <c r="A635" i="30"/>
  <c r="A624" i="30"/>
  <c r="A623" i="30"/>
  <c r="A622" i="30"/>
  <c r="A621" i="30"/>
  <c r="A620" i="30"/>
  <c r="A619" i="30"/>
  <c r="J614" i="30"/>
  <c r="A614" i="30"/>
  <c r="A603" i="30"/>
  <c r="A602" i="30"/>
  <c r="A601" i="30"/>
  <c r="A600" i="30"/>
  <c r="A599" i="30"/>
  <c r="A598" i="30"/>
  <c r="J593" i="30"/>
  <c r="A593" i="30"/>
  <c r="A582" i="30"/>
  <c r="A581" i="30"/>
  <c r="A580" i="30"/>
  <c r="A579" i="30"/>
  <c r="A578" i="30"/>
  <c r="A577" i="30"/>
  <c r="J572" i="30"/>
  <c r="A572" i="30"/>
  <c r="A561" i="30"/>
  <c r="A560" i="30"/>
  <c r="A559" i="30"/>
  <c r="A558" i="30"/>
  <c r="A557" i="30"/>
  <c r="A556" i="30"/>
  <c r="J551" i="30"/>
  <c r="A551" i="30"/>
  <c r="A540" i="30"/>
  <c r="A539" i="30"/>
  <c r="A538" i="30"/>
  <c r="A537" i="30"/>
  <c r="A536" i="30"/>
  <c r="A535" i="30"/>
  <c r="J530" i="30"/>
  <c r="A530" i="30"/>
  <c r="A519" i="30"/>
  <c r="A518" i="30"/>
  <c r="A517" i="30"/>
  <c r="A516" i="30"/>
  <c r="A515" i="30"/>
  <c r="A514" i="30"/>
  <c r="J509" i="30"/>
  <c r="A509" i="30"/>
  <c r="A498" i="30"/>
  <c r="A497" i="30"/>
  <c r="A496" i="30"/>
  <c r="A495" i="30"/>
  <c r="A494" i="30"/>
  <c r="A493" i="30"/>
  <c r="J488" i="30"/>
  <c r="A488" i="30"/>
  <c r="A477" i="30"/>
  <c r="A476" i="30"/>
  <c r="A475" i="30"/>
  <c r="A474" i="30"/>
  <c r="A473" i="30"/>
  <c r="A472" i="30"/>
  <c r="J467" i="30"/>
  <c r="A467" i="30"/>
  <c r="A456" i="30"/>
  <c r="A455" i="30"/>
  <c r="A454" i="30"/>
  <c r="A453" i="30"/>
  <c r="A452" i="30"/>
  <c r="A451" i="30"/>
  <c r="J446" i="30"/>
  <c r="A446" i="30"/>
  <c r="A435" i="30"/>
  <c r="A434" i="30"/>
  <c r="A433" i="30"/>
  <c r="A432" i="30"/>
  <c r="A431" i="30"/>
  <c r="A430" i="30"/>
  <c r="J425" i="30"/>
  <c r="A425" i="30"/>
  <c r="A414" i="30"/>
  <c r="A413" i="30"/>
  <c r="A412" i="30"/>
  <c r="A411" i="30"/>
  <c r="A410" i="30"/>
  <c r="A409" i="30"/>
  <c r="J404" i="30"/>
  <c r="A404" i="30"/>
  <c r="A393" i="30"/>
  <c r="A392" i="30"/>
  <c r="A391" i="30"/>
  <c r="A390" i="30"/>
  <c r="A389" i="30"/>
  <c r="A388" i="30"/>
  <c r="J383" i="30"/>
  <c r="A383" i="30"/>
  <c r="A372" i="30"/>
  <c r="A371" i="30"/>
  <c r="A370" i="30"/>
  <c r="A369" i="30"/>
  <c r="A368" i="30"/>
  <c r="A367" i="30"/>
  <c r="J362" i="30"/>
  <c r="A362" i="30"/>
  <c r="A351" i="30"/>
  <c r="A350" i="30"/>
  <c r="A349" i="30"/>
  <c r="A348" i="30"/>
  <c r="A347" i="30"/>
  <c r="A346" i="30"/>
  <c r="J341" i="30"/>
  <c r="A341" i="30"/>
  <c r="A330" i="30"/>
  <c r="A329" i="30"/>
  <c r="A328" i="30"/>
  <c r="A327" i="30"/>
  <c r="A326" i="30"/>
  <c r="A325" i="30"/>
  <c r="J320" i="30"/>
  <c r="A320" i="30"/>
  <c r="A309" i="30"/>
  <c r="A308" i="30"/>
  <c r="A307" i="30"/>
  <c r="A306" i="30"/>
  <c r="A305" i="30"/>
  <c r="A304" i="30"/>
  <c r="J299" i="30"/>
  <c r="A299" i="30"/>
  <c r="A288" i="30"/>
  <c r="A287" i="30"/>
  <c r="A286" i="30"/>
  <c r="A285" i="30"/>
  <c r="A284" i="30"/>
  <c r="A283" i="30"/>
  <c r="J278" i="30"/>
  <c r="A278" i="30"/>
  <c r="A267" i="30"/>
  <c r="A266" i="30"/>
  <c r="A265" i="30"/>
  <c r="A264" i="30"/>
  <c r="A263" i="30"/>
  <c r="A262" i="30"/>
  <c r="J257" i="30"/>
  <c r="A257" i="30"/>
  <c r="A246" i="30"/>
  <c r="A245" i="30"/>
  <c r="A244" i="30"/>
  <c r="A243" i="30"/>
  <c r="A242" i="30"/>
  <c r="A241" i="30"/>
  <c r="J236" i="30"/>
  <c r="A236" i="30"/>
  <c r="A225" i="30"/>
  <c r="A224" i="30"/>
  <c r="A223" i="30"/>
  <c r="A222" i="30"/>
  <c r="A221" i="30"/>
  <c r="A220" i="30"/>
  <c r="J215" i="30"/>
  <c r="A215" i="30"/>
  <c r="A204" i="30"/>
  <c r="A203" i="30"/>
  <c r="A202" i="30"/>
  <c r="A201" i="30"/>
  <c r="A200" i="30"/>
  <c r="A199" i="30"/>
  <c r="J194" i="30"/>
  <c r="A194" i="30"/>
  <c r="A183" i="30"/>
  <c r="A182" i="30"/>
  <c r="A181" i="30"/>
  <c r="A180" i="30"/>
  <c r="A179" i="30"/>
  <c r="A178" i="30"/>
  <c r="J173" i="30"/>
  <c r="A173" i="30"/>
  <c r="A162" i="30"/>
  <c r="A161" i="30"/>
  <c r="A160" i="30"/>
  <c r="A159" i="30"/>
  <c r="A158" i="30"/>
  <c r="A157" i="30"/>
  <c r="J152" i="30"/>
  <c r="A152" i="30"/>
  <c r="A141" i="30"/>
  <c r="A140" i="30"/>
  <c r="A139" i="30"/>
  <c r="A138" i="30"/>
  <c r="A137" i="30"/>
  <c r="A136" i="30"/>
  <c r="J131" i="30"/>
  <c r="A131" i="30"/>
  <c r="A120" i="30"/>
  <c r="A119" i="30"/>
  <c r="A118" i="30"/>
  <c r="A117" i="30"/>
  <c r="A116" i="30"/>
  <c r="A115" i="30"/>
  <c r="J110" i="30"/>
  <c r="A110" i="30"/>
  <c r="A99" i="30"/>
  <c r="A98" i="30"/>
  <c r="A97" i="30"/>
  <c r="A96" i="30"/>
  <c r="A95" i="30"/>
  <c r="A94" i="30"/>
  <c r="J89" i="30"/>
  <c r="A89" i="30"/>
  <c r="A78" i="30"/>
  <c r="A77" i="30"/>
  <c r="A76" i="30"/>
  <c r="A75" i="30"/>
  <c r="A74" i="30"/>
  <c r="A73" i="30"/>
  <c r="J68" i="30"/>
  <c r="A68" i="30"/>
  <c r="A57" i="30"/>
  <c r="A56" i="30"/>
  <c r="A55" i="30"/>
  <c r="A54" i="30"/>
  <c r="A53" i="30"/>
  <c r="A52" i="30"/>
  <c r="J47" i="30"/>
  <c r="A47" i="30"/>
  <c r="A36" i="30"/>
  <c r="A35" i="30"/>
  <c r="A34" i="30"/>
  <c r="A33" i="30"/>
  <c r="A32" i="30"/>
  <c r="A31" i="30"/>
  <c r="J26" i="30"/>
  <c r="A26" i="30"/>
  <c r="A15" i="30"/>
  <c r="A14" i="30"/>
  <c r="A13" i="30"/>
  <c r="A12" i="30"/>
  <c r="A11" i="30"/>
  <c r="A10" i="30"/>
  <c r="J5" i="30"/>
  <c r="A5" i="30"/>
  <c r="A467" i="29"/>
  <c r="J467" i="29"/>
  <c r="A472" i="29"/>
  <c r="F25" i="28"/>
  <c r="A473" i="29"/>
  <c r="B473" i="29"/>
  <c r="G473" i="29"/>
  <c r="A474" i="29"/>
  <c r="B474" i="29"/>
  <c r="G474" i="29"/>
  <c r="A475" i="29"/>
  <c r="B475" i="29"/>
  <c r="G475" i="29"/>
  <c r="A476" i="29"/>
  <c r="B476" i="29"/>
  <c r="G476" i="29"/>
  <c r="A477" i="29"/>
  <c r="B477" i="29"/>
  <c r="G477" i="29"/>
  <c r="A488" i="29"/>
  <c r="J488" i="29"/>
  <c r="A493" i="29"/>
  <c r="F26" i="28"/>
  <c r="A494" i="29"/>
  <c r="B494" i="29"/>
  <c r="G494" i="29"/>
  <c r="A495" i="29"/>
  <c r="B495" i="29"/>
  <c r="G495" i="29"/>
  <c r="A496" i="29"/>
  <c r="B496" i="29"/>
  <c r="G496" i="29"/>
  <c r="A497" i="29"/>
  <c r="B497" i="29"/>
  <c r="G497" i="29"/>
  <c r="A498" i="29"/>
  <c r="B498" i="29"/>
  <c r="G498" i="29"/>
  <c r="A509" i="29"/>
  <c r="J509" i="29"/>
  <c r="A514" i="29"/>
  <c r="F27" i="28"/>
  <c r="A515" i="29"/>
  <c r="B515" i="29"/>
  <c r="G515" i="29"/>
  <c r="A516" i="29"/>
  <c r="B516" i="29"/>
  <c r="G516" i="29"/>
  <c r="A517" i="29"/>
  <c r="B517" i="29"/>
  <c r="G517" i="29"/>
  <c r="A518" i="29"/>
  <c r="B518" i="29"/>
  <c r="G518" i="29"/>
  <c r="A519" i="29"/>
  <c r="B519" i="29"/>
  <c r="G519" i="29"/>
  <c r="A530" i="29"/>
  <c r="J530" i="29"/>
  <c r="A535" i="29"/>
  <c r="F28" i="28"/>
  <c r="A536" i="29"/>
  <c r="B536" i="29"/>
  <c r="G536" i="29"/>
  <c r="A537" i="29"/>
  <c r="B537" i="29"/>
  <c r="G537" i="29"/>
  <c r="A538" i="29"/>
  <c r="B538" i="29"/>
  <c r="G538" i="29"/>
  <c r="A539" i="29"/>
  <c r="B539" i="29"/>
  <c r="G539" i="29"/>
  <c r="A540" i="29"/>
  <c r="B540" i="29"/>
  <c r="G540" i="29"/>
  <c r="A551" i="29"/>
  <c r="J551" i="29"/>
  <c r="A556" i="29"/>
  <c r="A557" i="29"/>
  <c r="B557" i="29"/>
  <c r="G557" i="29"/>
  <c r="A558" i="29"/>
  <c r="B558" i="29"/>
  <c r="G558" i="29"/>
  <c r="A559" i="29"/>
  <c r="B559" i="29"/>
  <c r="G559" i="29"/>
  <c r="A560" i="29"/>
  <c r="B560" i="29"/>
  <c r="G560" i="29"/>
  <c r="A561" i="29"/>
  <c r="B561" i="29"/>
  <c r="G561" i="29"/>
  <c r="A572" i="29"/>
  <c r="J572" i="29"/>
  <c r="A577" i="29"/>
  <c r="A578" i="29"/>
  <c r="B578" i="29"/>
  <c r="G578" i="29"/>
  <c r="A579" i="29"/>
  <c r="B579" i="29"/>
  <c r="G579" i="29"/>
  <c r="A580" i="29"/>
  <c r="B580" i="29"/>
  <c r="G580" i="29"/>
  <c r="A581" i="29"/>
  <c r="B581" i="29"/>
  <c r="G581" i="29"/>
  <c r="A582" i="29"/>
  <c r="B582" i="29"/>
  <c r="G582" i="29"/>
  <c r="A593" i="29"/>
  <c r="J593" i="29"/>
  <c r="A598" i="29"/>
  <c r="A599" i="29"/>
  <c r="B599" i="29"/>
  <c r="G599" i="29"/>
  <c r="A600" i="29"/>
  <c r="B600" i="29"/>
  <c r="G600" i="29"/>
  <c r="A601" i="29"/>
  <c r="B601" i="29"/>
  <c r="G601" i="29"/>
  <c r="A602" i="29"/>
  <c r="B602" i="29"/>
  <c r="G602" i="29"/>
  <c r="A603" i="29"/>
  <c r="B603" i="29"/>
  <c r="G603" i="29"/>
  <c r="A614" i="29"/>
  <c r="J614" i="29"/>
  <c r="A619" i="29"/>
  <c r="A620" i="29"/>
  <c r="B620" i="29"/>
  <c r="G620" i="29"/>
  <c r="A621" i="29"/>
  <c r="B621" i="29"/>
  <c r="G621" i="29"/>
  <c r="A622" i="29"/>
  <c r="B622" i="29"/>
  <c r="G622" i="29"/>
  <c r="A623" i="29"/>
  <c r="B623" i="29"/>
  <c r="G623" i="29"/>
  <c r="A624" i="29"/>
  <c r="B624" i="29"/>
  <c r="G624" i="29"/>
  <c r="A635" i="29"/>
  <c r="J635" i="29"/>
  <c r="A640" i="29"/>
  <c r="A641" i="29"/>
  <c r="B641" i="29"/>
  <c r="G641" i="29"/>
  <c r="A642" i="29"/>
  <c r="B642" i="29"/>
  <c r="G642" i="29"/>
  <c r="A643" i="29"/>
  <c r="B643" i="29"/>
  <c r="G643" i="29"/>
  <c r="A644" i="29"/>
  <c r="B644" i="29"/>
  <c r="G644" i="29"/>
  <c r="A645" i="29"/>
  <c r="B645" i="29"/>
  <c r="G645" i="29"/>
  <c r="A656" i="29"/>
  <c r="J656" i="29"/>
  <c r="A661" i="29"/>
  <c r="A662" i="29"/>
  <c r="B662" i="29"/>
  <c r="G662" i="29"/>
  <c r="A663" i="29"/>
  <c r="B663" i="29"/>
  <c r="G663" i="29"/>
  <c r="A664" i="29"/>
  <c r="B664" i="29"/>
  <c r="G664" i="29"/>
  <c r="A665" i="29"/>
  <c r="B665" i="29"/>
  <c r="G665" i="29"/>
  <c r="A666" i="29"/>
  <c r="B666" i="29"/>
  <c r="G666" i="29"/>
  <c r="A677" i="29"/>
  <c r="J677" i="29"/>
  <c r="A682" i="29"/>
  <c r="A683" i="29"/>
  <c r="B683" i="29"/>
  <c r="G683" i="29"/>
  <c r="A684" i="29"/>
  <c r="B684" i="29"/>
  <c r="G684" i="29"/>
  <c r="A685" i="29"/>
  <c r="B685" i="29"/>
  <c r="G685" i="29"/>
  <c r="A686" i="29"/>
  <c r="B686" i="29"/>
  <c r="G686" i="29"/>
  <c r="A687" i="29"/>
  <c r="B687" i="29"/>
  <c r="G687" i="29"/>
  <c r="A698" i="29"/>
  <c r="J698" i="29"/>
  <c r="A703" i="29"/>
  <c r="A704" i="29"/>
  <c r="B704" i="29"/>
  <c r="G704" i="29"/>
  <c r="A705" i="29"/>
  <c r="B705" i="29"/>
  <c r="G705" i="29"/>
  <c r="A706" i="29"/>
  <c r="B706" i="29"/>
  <c r="G706" i="29"/>
  <c r="A707" i="29"/>
  <c r="B707" i="29"/>
  <c r="G707" i="29"/>
  <c r="A708" i="29"/>
  <c r="B708" i="29"/>
  <c r="G708" i="29"/>
  <c r="A719" i="29"/>
  <c r="J719" i="29"/>
  <c r="A724" i="29"/>
  <c r="A725" i="29"/>
  <c r="B725" i="29"/>
  <c r="G725" i="29"/>
  <c r="A726" i="29"/>
  <c r="B726" i="29"/>
  <c r="G726" i="29"/>
  <c r="A727" i="29"/>
  <c r="B727" i="29"/>
  <c r="G727" i="29"/>
  <c r="A728" i="29"/>
  <c r="B728" i="29"/>
  <c r="G728" i="29"/>
  <c r="A729" i="29"/>
  <c r="B729" i="29"/>
  <c r="G729" i="29"/>
  <c r="A740" i="29"/>
  <c r="J740" i="29"/>
  <c r="A745" i="29"/>
  <c r="A746" i="29"/>
  <c r="B746" i="29"/>
  <c r="G746" i="29"/>
  <c r="A747" i="29"/>
  <c r="B747" i="29"/>
  <c r="G747" i="29"/>
  <c r="A748" i="29"/>
  <c r="B748" i="29"/>
  <c r="G748" i="29"/>
  <c r="A749" i="29"/>
  <c r="B749" i="29"/>
  <c r="G749" i="29"/>
  <c r="A750" i="29"/>
  <c r="B750" i="29"/>
  <c r="G750" i="29"/>
  <c r="A761" i="29"/>
  <c r="J761" i="29"/>
  <c r="A766" i="29"/>
  <c r="A767" i="29"/>
  <c r="B767" i="29"/>
  <c r="G767" i="29"/>
  <c r="A768" i="29"/>
  <c r="B768" i="29"/>
  <c r="G768" i="29"/>
  <c r="A769" i="29"/>
  <c r="B769" i="29"/>
  <c r="G769" i="29"/>
  <c r="A770" i="29"/>
  <c r="B770" i="29"/>
  <c r="G770" i="29"/>
  <c r="A771" i="29"/>
  <c r="B771" i="29"/>
  <c r="G771" i="29"/>
  <c r="A782" i="29"/>
  <c r="J782" i="29"/>
  <c r="A787" i="29"/>
  <c r="A788" i="29"/>
  <c r="B788" i="29"/>
  <c r="G788" i="29"/>
  <c r="A789" i="29"/>
  <c r="B789" i="29"/>
  <c r="G789" i="29"/>
  <c r="A790" i="29"/>
  <c r="B790" i="29"/>
  <c r="G790" i="29"/>
  <c r="A791" i="29"/>
  <c r="B791" i="29"/>
  <c r="G791" i="29"/>
  <c r="A792" i="29"/>
  <c r="B792" i="29"/>
  <c r="G792" i="29"/>
  <c r="A803" i="29"/>
  <c r="J803" i="29"/>
  <c r="A808" i="29"/>
  <c r="A809" i="29"/>
  <c r="B809" i="29"/>
  <c r="G809" i="29"/>
  <c r="A810" i="29"/>
  <c r="B810" i="29"/>
  <c r="G810" i="29"/>
  <c r="A811" i="29"/>
  <c r="B811" i="29"/>
  <c r="G811" i="29"/>
  <c r="A812" i="29"/>
  <c r="B812" i="29"/>
  <c r="G812" i="29"/>
  <c r="A813" i="29"/>
  <c r="B813" i="29"/>
  <c r="G813" i="29"/>
  <c r="A824" i="29"/>
  <c r="J824" i="29"/>
  <c r="A829" i="29"/>
  <c r="A830" i="29"/>
  <c r="B830" i="29"/>
  <c r="G830" i="29"/>
  <c r="A831" i="29"/>
  <c r="B831" i="29"/>
  <c r="G831" i="29"/>
  <c r="A832" i="29"/>
  <c r="B832" i="29"/>
  <c r="G832" i="29"/>
  <c r="A833" i="29"/>
  <c r="B833" i="29"/>
  <c r="G833" i="29"/>
  <c r="A834" i="29"/>
  <c r="B834" i="29"/>
  <c r="G834" i="29"/>
  <c r="A845" i="29"/>
  <c r="J845" i="29"/>
  <c r="A850" i="29"/>
  <c r="A851" i="29"/>
  <c r="B851" i="29"/>
  <c r="G851" i="29"/>
  <c r="A852" i="29"/>
  <c r="B852" i="29"/>
  <c r="G852" i="29"/>
  <c r="A853" i="29"/>
  <c r="B853" i="29"/>
  <c r="G853" i="29"/>
  <c r="A854" i="29"/>
  <c r="B854" i="29"/>
  <c r="G854" i="29"/>
  <c r="A855" i="29"/>
  <c r="B855" i="29"/>
  <c r="G855" i="29"/>
  <c r="A866" i="29"/>
  <c r="J866" i="29"/>
  <c r="A871" i="29"/>
  <c r="A872" i="29"/>
  <c r="B872" i="29"/>
  <c r="G872" i="29"/>
  <c r="A873" i="29"/>
  <c r="B873" i="29"/>
  <c r="G873" i="29"/>
  <c r="A874" i="29"/>
  <c r="B874" i="29"/>
  <c r="G874" i="29"/>
  <c r="A875" i="29"/>
  <c r="B875" i="29"/>
  <c r="G875" i="29"/>
  <c r="A876" i="29"/>
  <c r="B876" i="29"/>
  <c r="G876" i="29"/>
  <c r="A887" i="29"/>
  <c r="J887" i="29"/>
  <c r="A892" i="29"/>
  <c r="A893" i="29"/>
  <c r="B893" i="29"/>
  <c r="G893" i="29"/>
  <c r="A894" i="29"/>
  <c r="B894" i="29"/>
  <c r="G894" i="29"/>
  <c r="A895" i="29"/>
  <c r="B895" i="29"/>
  <c r="G895" i="29"/>
  <c r="A896" i="29"/>
  <c r="B896" i="29"/>
  <c r="G896" i="29"/>
  <c r="A897" i="29"/>
  <c r="B897" i="29"/>
  <c r="G897" i="29"/>
  <c r="A908" i="29"/>
  <c r="J908" i="29"/>
  <c r="A913" i="29"/>
  <c r="A914" i="29"/>
  <c r="B914" i="29"/>
  <c r="G914" i="29"/>
  <c r="A915" i="29"/>
  <c r="B915" i="29"/>
  <c r="G915" i="29"/>
  <c r="A916" i="29"/>
  <c r="B916" i="29"/>
  <c r="G916" i="29"/>
  <c r="A917" i="29"/>
  <c r="B917" i="29"/>
  <c r="G917" i="29"/>
  <c r="A918" i="29"/>
  <c r="B918" i="29"/>
  <c r="G918" i="29"/>
  <c r="A929" i="29"/>
  <c r="J929" i="29"/>
  <c r="A934" i="29"/>
  <c r="A935" i="29"/>
  <c r="B935" i="29"/>
  <c r="G935" i="29"/>
  <c r="A936" i="29"/>
  <c r="B936" i="29"/>
  <c r="G936" i="29"/>
  <c r="A937" i="29"/>
  <c r="B937" i="29"/>
  <c r="G937" i="29"/>
  <c r="A938" i="29"/>
  <c r="B938" i="29"/>
  <c r="G938" i="29"/>
  <c r="A939" i="29"/>
  <c r="B939" i="29"/>
  <c r="G939" i="29"/>
  <c r="A950" i="29"/>
  <c r="J950" i="29"/>
  <c r="A955" i="29"/>
  <c r="A956" i="29"/>
  <c r="B956" i="29"/>
  <c r="G956" i="29"/>
  <c r="A957" i="29"/>
  <c r="B957" i="29"/>
  <c r="G957" i="29"/>
  <c r="A958" i="29"/>
  <c r="B958" i="29"/>
  <c r="G958" i="29"/>
  <c r="A959" i="29"/>
  <c r="B959" i="29"/>
  <c r="G959" i="29"/>
  <c r="A960" i="29"/>
  <c r="B960" i="29"/>
  <c r="G960" i="29"/>
  <c r="A971" i="29"/>
  <c r="J971" i="29"/>
  <c r="A976" i="29"/>
  <c r="A977" i="29"/>
  <c r="B977" i="29"/>
  <c r="G977" i="29"/>
  <c r="A978" i="29"/>
  <c r="B978" i="29"/>
  <c r="G978" i="29"/>
  <c r="A979" i="29"/>
  <c r="B979" i="29"/>
  <c r="G979" i="29"/>
  <c r="A980" i="29"/>
  <c r="B980" i="29"/>
  <c r="G980" i="29"/>
  <c r="A981" i="29"/>
  <c r="B981" i="29"/>
  <c r="G981" i="29"/>
  <c r="A992" i="29"/>
  <c r="J992" i="29"/>
  <c r="A997" i="29"/>
  <c r="A998" i="29"/>
  <c r="B998" i="29"/>
  <c r="G998" i="29"/>
  <c r="A999" i="29"/>
  <c r="B999" i="29"/>
  <c r="G999" i="29"/>
  <c r="A1000" i="29"/>
  <c r="B1000" i="29"/>
  <c r="G1000" i="29"/>
  <c r="A1001" i="29"/>
  <c r="B1001" i="29"/>
  <c r="G1001" i="29"/>
  <c r="A1002" i="29"/>
  <c r="B1002" i="29"/>
  <c r="G1002" i="29"/>
  <c r="A1013" i="29"/>
  <c r="J1013" i="29"/>
  <c r="A1018" i="29"/>
  <c r="A1019" i="29"/>
  <c r="B1019" i="29"/>
  <c r="G1019" i="29"/>
  <c r="A1020" i="29"/>
  <c r="B1020" i="29"/>
  <c r="G1020" i="29"/>
  <c r="A1021" i="29"/>
  <c r="B1021" i="29"/>
  <c r="G1021" i="29"/>
  <c r="A1022" i="29"/>
  <c r="B1022" i="29"/>
  <c r="G1022" i="29"/>
  <c r="A1023" i="29"/>
  <c r="B1023" i="29"/>
  <c r="G1023" i="29"/>
  <c r="A1034" i="29"/>
  <c r="J1034" i="29"/>
  <c r="A1039" i="29"/>
  <c r="A1040" i="29"/>
  <c r="B1040" i="29"/>
  <c r="G1040" i="29"/>
  <c r="A1041" i="29"/>
  <c r="B1041" i="29"/>
  <c r="G1041" i="29"/>
  <c r="A1042" i="29"/>
  <c r="B1042" i="29"/>
  <c r="G1042" i="29"/>
  <c r="A1043" i="29"/>
  <c r="B1043" i="29"/>
  <c r="G1043" i="29"/>
  <c r="A1044" i="29"/>
  <c r="B1044" i="29"/>
  <c r="G1044" i="29"/>
  <c r="F8" i="28"/>
  <c r="G8" i="28"/>
  <c r="O8" i="28"/>
  <c r="F9" i="28"/>
  <c r="G9" i="28"/>
  <c r="O9" i="28"/>
  <c r="O10" i="28"/>
  <c r="F11" i="28"/>
  <c r="G11" i="28"/>
  <c r="O11" i="28"/>
  <c r="F12" i="28"/>
  <c r="G12" i="28"/>
  <c r="O12" i="28"/>
  <c r="F13" i="28"/>
  <c r="G13" i="28"/>
  <c r="I13" i="28"/>
  <c r="O13" i="28"/>
  <c r="F14" i="28"/>
  <c r="G14" i="28"/>
  <c r="O14" i="28"/>
  <c r="A15" i="28"/>
  <c r="F15" i="28"/>
  <c r="G15" i="28"/>
  <c r="O15" i="28"/>
  <c r="F16" i="28"/>
  <c r="G16" i="28"/>
  <c r="O16" i="28"/>
  <c r="F17" i="28"/>
  <c r="G17" i="28"/>
  <c r="O17" i="28"/>
  <c r="F18" i="28"/>
  <c r="G18" i="28"/>
  <c r="I18" i="28"/>
  <c r="O18" i="28"/>
  <c r="A19" i="28"/>
  <c r="F19" i="28"/>
  <c r="G19" i="28"/>
  <c r="O19" i="28"/>
  <c r="F20" i="28"/>
  <c r="G20" i="28"/>
  <c r="O20" i="28"/>
  <c r="F21" i="28"/>
  <c r="G21" i="28"/>
  <c r="O21" i="28"/>
  <c r="F22" i="28"/>
  <c r="G22" i="28"/>
  <c r="O22" i="28"/>
  <c r="F23" i="28"/>
  <c r="G23" i="28"/>
  <c r="I23" i="28"/>
  <c r="O23" i="28"/>
  <c r="F24" i="28"/>
  <c r="G24" i="28"/>
  <c r="O24" i="28"/>
  <c r="A25" i="28"/>
  <c r="G25" i="28"/>
  <c r="O25" i="28"/>
  <c r="G26" i="28"/>
  <c r="O26" i="28"/>
  <c r="G27" i="28"/>
  <c r="O27" i="28"/>
  <c r="G28" i="28"/>
  <c r="O28" i="28"/>
  <c r="F29" i="28"/>
  <c r="G29" i="28"/>
  <c r="O29" i="28"/>
  <c r="F30" i="28"/>
  <c r="G30" i="28"/>
  <c r="O30" i="28"/>
  <c r="F31" i="28"/>
  <c r="G31" i="28"/>
  <c r="O31" i="28"/>
  <c r="F32" i="28"/>
  <c r="G32" i="28"/>
  <c r="O32" i="28"/>
  <c r="F33" i="28"/>
  <c r="G33" i="28"/>
  <c r="O33" i="28"/>
  <c r="A34" i="28"/>
  <c r="F34" i="28"/>
  <c r="G34" i="28"/>
  <c r="O34" i="28"/>
  <c r="F35" i="28"/>
  <c r="G35" i="28"/>
  <c r="O35" i="28"/>
  <c r="F36" i="28"/>
  <c r="G36" i="28"/>
  <c r="O36" i="28"/>
  <c r="F37" i="28"/>
  <c r="G37" i="28"/>
  <c r="O37" i="28"/>
  <c r="F38" i="28"/>
  <c r="G38" i="28"/>
  <c r="O38" i="28"/>
  <c r="F39" i="28"/>
  <c r="G39" i="28"/>
  <c r="O39" i="28"/>
  <c r="F40" i="28"/>
  <c r="G40" i="28"/>
  <c r="I40" i="28"/>
  <c r="O40" i="28"/>
  <c r="F41" i="28"/>
  <c r="G41" i="28"/>
  <c r="O41" i="28"/>
  <c r="F42" i="28"/>
  <c r="G42" i="28"/>
  <c r="O42" i="28"/>
  <c r="A43" i="28"/>
  <c r="F43" i="28"/>
  <c r="G43" i="28"/>
  <c r="I43" i="28"/>
  <c r="O43" i="28"/>
  <c r="F44" i="28"/>
  <c r="G44" i="28"/>
  <c r="O44" i="28"/>
  <c r="F45" i="28"/>
  <c r="G45" i="28"/>
  <c r="O45" i="28"/>
  <c r="F46" i="28"/>
  <c r="G46" i="28"/>
  <c r="O46" i="28"/>
  <c r="F47" i="28"/>
  <c r="G47" i="28"/>
  <c r="O47" i="28"/>
  <c r="F48" i="28"/>
  <c r="G48" i="28"/>
  <c r="I48" i="28"/>
  <c r="O48" i="28"/>
  <c r="F49" i="28"/>
  <c r="G49" i="28"/>
  <c r="O49" i="28"/>
  <c r="F50" i="28"/>
  <c r="G50" i="28"/>
  <c r="O50" i="28"/>
  <c r="F51" i="28"/>
  <c r="G51" i="28"/>
  <c r="O51" i="28"/>
  <c r="F52" i="28"/>
  <c r="G52" i="28"/>
  <c r="O52" i="28"/>
  <c r="G456" i="29"/>
  <c r="B456" i="29"/>
  <c r="A456" i="29"/>
  <c r="G455" i="29"/>
  <c r="B455" i="29"/>
  <c r="A455" i="29"/>
  <c r="G454" i="29"/>
  <c r="B454" i="29"/>
  <c r="A454" i="29"/>
  <c r="G453" i="29"/>
  <c r="B453" i="29"/>
  <c r="A453" i="29"/>
  <c r="G452" i="29"/>
  <c r="B452" i="29"/>
  <c r="A452" i="29"/>
  <c r="A451" i="29"/>
  <c r="J446" i="29"/>
  <c r="A446" i="29"/>
  <c r="G435" i="29"/>
  <c r="B435" i="29"/>
  <c r="A435" i="29"/>
  <c r="G434" i="29"/>
  <c r="B434" i="29"/>
  <c r="A434" i="29"/>
  <c r="G433" i="29"/>
  <c r="B433" i="29"/>
  <c r="A433" i="29"/>
  <c r="G432" i="29"/>
  <c r="B432" i="29"/>
  <c r="A432" i="29"/>
  <c r="G431" i="29"/>
  <c r="B431" i="29"/>
  <c r="A431" i="29"/>
  <c r="A430" i="29"/>
  <c r="J425" i="29"/>
  <c r="A425" i="29"/>
  <c r="G414" i="29"/>
  <c r="B414" i="29"/>
  <c r="A414" i="29"/>
  <c r="G413" i="29"/>
  <c r="B413" i="29"/>
  <c r="A413" i="29"/>
  <c r="G412" i="29"/>
  <c r="B412" i="29"/>
  <c r="A412" i="29"/>
  <c r="G411" i="29"/>
  <c r="B411" i="29"/>
  <c r="A411" i="29"/>
  <c r="G410" i="29"/>
  <c r="B410" i="29"/>
  <c r="A410" i="29"/>
  <c r="A409" i="29"/>
  <c r="J404" i="29"/>
  <c r="A404" i="29"/>
  <c r="G393" i="29"/>
  <c r="B393" i="29"/>
  <c r="A393" i="29"/>
  <c r="G392" i="29"/>
  <c r="B392" i="29"/>
  <c r="A392" i="29"/>
  <c r="G391" i="29"/>
  <c r="B391" i="29"/>
  <c r="A391" i="29"/>
  <c r="G390" i="29"/>
  <c r="B390" i="29"/>
  <c r="A390" i="29"/>
  <c r="G389" i="29"/>
  <c r="B389" i="29"/>
  <c r="A389" i="29"/>
  <c r="A388" i="29"/>
  <c r="J383" i="29"/>
  <c r="A383" i="29"/>
  <c r="G372" i="29"/>
  <c r="B372" i="29"/>
  <c r="A372" i="29"/>
  <c r="G371" i="29"/>
  <c r="B371" i="29"/>
  <c r="A371" i="29"/>
  <c r="G370" i="29"/>
  <c r="B370" i="29"/>
  <c r="A370" i="29"/>
  <c r="G369" i="29"/>
  <c r="B369" i="29"/>
  <c r="A369" i="29"/>
  <c r="G368" i="29"/>
  <c r="B368" i="29"/>
  <c r="A368" i="29"/>
  <c r="A367" i="29"/>
  <c r="J362" i="29"/>
  <c r="A362" i="29"/>
  <c r="G351" i="29"/>
  <c r="B351" i="29"/>
  <c r="A351" i="29"/>
  <c r="G350" i="29"/>
  <c r="B350" i="29"/>
  <c r="A350" i="29"/>
  <c r="G349" i="29"/>
  <c r="B349" i="29"/>
  <c r="A349" i="29"/>
  <c r="G348" i="29"/>
  <c r="B348" i="29"/>
  <c r="A348" i="29"/>
  <c r="G347" i="29"/>
  <c r="B347" i="29"/>
  <c r="A347" i="29"/>
  <c r="A346" i="29"/>
  <c r="J341" i="29"/>
  <c r="A341" i="29"/>
  <c r="G330" i="29"/>
  <c r="B330" i="29"/>
  <c r="A330" i="29"/>
  <c r="G329" i="29"/>
  <c r="B329" i="29"/>
  <c r="A329" i="29"/>
  <c r="G328" i="29"/>
  <c r="B328" i="29"/>
  <c r="A328" i="29"/>
  <c r="G327" i="29"/>
  <c r="B327" i="29"/>
  <c r="A327" i="29"/>
  <c r="G326" i="29"/>
  <c r="B326" i="29"/>
  <c r="A326" i="29"/>
  <c r="A325" i="29"/>
  <c r="J320" i="29"/>
  <c r="A320" i="29"/>
  <c r="G309" i="29"/>
  <c r="B309" i="29"/>
  <c r="A309" i="29"/>
  <c r="G308" i="29"/>
  <c r="B308" i="29"/>
  <c r="A308" i="29"/>
  <c r="G307" i="29"/>
  <c r="B307" i="29"/>
  <c r="A307" i="29"/>
  <c r="G306" i="29"/>
  <c r="B306" i="29"/>
  <c r="A306" i="29"/>
  <c r="G305" i="29"/>
  <c r="B305" i="29"/>
  <c r="A305" i="29"/>
  <c r="A304" i="29"/>
  <c r="J299" i="29"/>
  <c r="A299" i="29"/>
  <c r="G288" i="29"/>
  <c r="B288" i="29"/>
  <c r="A288" i="29"/>
  <c r="G287" i="29"/>
  <c r="B287" i="29"/>
  <c r="A287" i="29"/>
  <c r="G286" i="29"/>
  <c r="B286" i="29"/>
  <c r="A286" i="29"/>
  <c r="G285" i="29"/>
  <c r="B285" i="29"/>
  <c r="A285" i="29"/>
  <c r="G284" i="29"/>
  <c r="B284" i="29"/>
  <c r="A284" i="29"/>
  <c r="A283" i="29"/>
  <c r="J278" i="29"/>
  <c r="A278" i="29"/>
  <c r="G267" i="29"/>
  <c r="B267" i="29"/>
  <c r="A267" i="29"/>
  <c r="G266" i="29"/>
  <c r="B266" i="29"/>
  <c r="A266" i="29"/>
  <c r="G265" i="29"/>
  <c r="B265" i="29"/>
  <c r="A265" i="29"/>
  <c r="G264" i="29"/>
  <c r="B264" i="29"/>
  <c r="A264" i="29"/>
  <c r="G263" i="29"/>
  <c r="B263" i="29"/>
  <c r="A263" i="29"/>
  <c r="A262" i="29"/>
  <c r="J257" i="29"/>
  <c r="A257" i="29"/>
  <c r="G246" i="29"/>
  <c r="B246" i="29"/>
  <c r="A246" i="29"/>
  <c r="G245" i="29"/>
  <c r="B245" i="29"/>
  <c r="A245" i="29"/>
  <c r="G244" i="29"/>
  <c r="B244" i="29"/>
  <c r="A244" i="29"/>
  <c r="G243" i="29"/>
  <c r="B243" i="29"/>
  <c r="A243" i="29"/>
  <c r="G242" i="29"/>
  <c r="B242" i="29"/>
  <c r="A242" i="29"/>
  <c r="A241" i="29"/>
  <c r="J236" i="29"/>
  <c r="A236" i="29"/>
  <c r="G225" i="29"/>
  <c r="B225" i="29"/>
  <c r="A225" i="29"/>
  <c r="G224" i="29"/>
  <c r="B224" i="29"/>
  <c r="A224" i="29"/>
  <c r="G223" i="29"/>
  <c r="B223" i="29"/>
  <c r="A223" i="29"/>
  <c r="G222" i="29"/>
  <c r="B222" i="29"/>
  <c r="A222" i="29"/>
  <c r="G221" i="29"/>
  <c r="B221" i="29"/>
  <c r="A221" i="29"/>
  <c r="A220" i="29"/>
  <c r="J215" i="29"/>
  <c r="A215" i="29"/>
  <c r="G204" i="29"/>
  <c r="B204" i="29"/>
  <c r="A204" i="29"/>
  <c r="G203" i="29"/>
  <c r="B203" i="29"/>
  <c r="A203" i="29"/>
  <c r="G202" i="29"/>
  <c r="B202" i="29"/>
  <c r="A202" i="29"/>
  <c r="G201" i="29"/>
  <c r="B201" i="29"/>
  <c r="A201" i="29"/>
  <c r="G200" i="29"/>
  <c r="B200" i="29"/>
  <c r="A200" i="29"/>
  <c r="A199" i="29"/>
  <c r="J194" i="29"/>
  <c r="A194" i="29"/>
  <c r="G183" i="29"/>
  <c r="B183" i="29"/>
  <c r="A183" i="29"/>
  <c r="G182" i="29"/>
  <c r="B182" i="29"/>
  <c r="A182" i="29"/>
  <c r="G181" i="29"/>
  <c r="B181" i="29"/>
  <c r="A181" i="29"/>
  <c r="G180" i="29"/>
  <c r="B180" i="29"/>
  <c r="A180" i="29"/>
  <c r="G179" i="29"/>
  <c r="B179" i="29"/>
  <c r="A179" i="29"/>
  <c r="A178" i="29"/>
  <c r="J173" i="29"/>
  <c r="A173" i="29"/>
  <c r="G162" i="29"/>
  <c r="B162" i="29"/>
  <c r="A162" i="29"/>
  <c r="G161" i="29"/>
  <c r="B161" i="29"/>
  <c r="A161" i="29"/>
  <c r="G160" i="29"/>
  <c r="B160" i="29"/>
  <c r="A160" i="29"/>
  <c r="G159" i="29"/>
  <c r="B159" i="29"/>
  <c r="A159" i="29"/>
  <c r="G158" i="29"/>
  <c r="B158" i="29"/>
  <c r="A158" i="29"/>
  <c r="A157" i="29"/>
  <c r="J152" i="29"/>
  <c r="A152" i="29"/>
  <c r="G141" i="29"/>
  <c r="B141" i="29"/>
  <c r="A141" i="29"/>
  <c r="G140" i="29"/>
  <c r="B140" i="29"/>
  <c r="A140" i="29"/>
  <c r="G139" i="29"/>
  <c r="B139" i="29"/>
  <c r="A139" i="29"/>
  <c r="G138" i="29"/>
  <c r="B138" i="29"/>
  <c r="A138" i="29"/>
  <c r="G137" i="29"/>
  <c r="B137" i="29"/>
  <c r="A137" i="29"/>
  <c r="A136" i="29"/>
  <c r="J131" i="29"/>
  <c r="A131" i="29"/>
  <c r="G120" i="29"/>
  <c r="B120" i="29"/>
  <c r="A120" i="29"/>
  <c r="G119" i="29"/>
  <c r="B119" i="29"/>
  <c r="A119" i="29"/>
  <c r="G118" i="29"/>
  <c r="B118" i="29"/>
  <c r="A118" i="29"/>
  <c r="G117" i="29"/>
  <c r="B117" i="29"/>
  <c r="A117" i="29"/>
  <c r="G116" i="29"/>
  <c r="B116" i="29"/>
  <c r="A116" i="29"/>
  <c r="A115" i="29"/>
  <c r="J110" i="29"/>
  <c r="A110" i="29"/>
  <c r="G99" i="29"/>
  <c r="B99" i="29"/>
  <c r="A99" i="29"/>
  <c r="G98" i="29"/>
  <c r="B98" i="29"/>
  <c r="A98" i="29"/>
  <c r="G97" i="29"/>
  <c r="B97" i="29"/>
  <c r="A97" i="29"/>
  <c r="G96" i="29"/>
  <c r="B96" i="29"/>
  <c r="A96" i="29"/>
  <c r="G95" i="29"/>
  <c r="B95" i="29"/>
  <c r="A95" i="29"/>
  <c r="F7" i="28"/>
  <c r="A94" i="29"/>
  <c r="J89" i="29"/>
  <c r="A89" i="29"/>
  <c r="G78" i="29"/>
  <c r="B78" i="29"/>
  <c r="A78" i="29"/>
  <c r="G77" i="29"/>
  <c r="B77" i="29"/>
  <c r="A77" i="29"/>
  <c r="G76" i="29"/>
  <c r="B76" i="29"/>
  <c r="A76" i="29"/>
  <c r="G75" i="29"/>
  <c r="B75" i="29"/>
  <c r="A75" i="29"/>
  <c r="G74" i="29"/>
  <c r="B74" i="29"/>
  <c r="A74" i="29"/>
  <c r="F6" i="28"/>
  <c r="A73" i="29"/>
  <c r="J68" i="29"/>
  <c r="A68" i="29"/>
  <c r="G57" i="29"/>
  <c r="B57" i="29"/>
  <c r="A57" i="29"/>
  <c r="G56" i="29"/>
  <c r="B56" i="29"/>
  <c r="A56" i="29"/>
  <c r="G55" i="29"/>
  <c r="B55" i="29"/>
  <c r="A55" i="29"/>
  <c r="G54" i="29"/>
  <c r="B54" i="29"/>
  <c r="A54" i="29"/>
  <c r="G53" i="29"/>
  <c r="B53" i="29"/>
  <c r="A53" i="29"/>
  <c r="F5" i="28"/>
  <c r="A52" i="29"/>
  <c r="J47" i="29"/>
  <c r="A47" i="29"/>
  <c r="G36" i="29"/>
  <c r="B36" i="29"/>
  <c r="A36" i="29"/>
  <c r="G35" i="29"/>
  <c r="B35" i="29"/>
  <c r="A35" i="29"/>
  <c r="G34" i="29"/>
  <c r="B34" i="29"/>
  <c r="A34" i="29"/>
  <c r="G33" i="29"/>
  <c r="B33" i="29"/>
  <c r="A33" i="29"/>
  <c r="G32" i="29"/>
  <c r="B32" i="29"/>
  <c r="A32" i="29"/>
  <c r="F4" i="28"/>
  <c r="A31" i="29"/>
  <c r="J26" i="29"/>
  <c r="A26" i="29"/>
  <c r="G15" i="29"/>
  <c r="B15" i="29"/>
  <c r="A15" i="29"/>
  <c r="G14" i="29"/>
  <c r="B14" i="29"/>
  <c r="A14" i="29"/>
  <c r="G13" i="29"/>
  <c r="B13" i="29"/>
  <c r="A13" i="29"/>
  <c r="G12" i="29"/>
  <c r="B12" i="29"/>
  <c r="A12" i="29"/>
  <c r="G11" i="29"/>
  <c r="B11" i="29"/>
  <c r="A11" i="29"/>
  <c r="F3" i="28"/>
  <c r="A10" i="29"/>
  <c r="J5" i="29"/>
  <c r="A5" i="29"/>
  <c r="O7" i="28"/>
  <c r="G7" i="28"/>
  <c r="A7" i="28"/>
  <c r="O6" i="28"/>
  <c r="G6" i="28"/>
  <c r="O5" i="28"/>
  <c r="G5" i="28"/>
  <c r="O4" i="28"/>
  <c r="G4" i="28"/>
  <c r="O3" i="28"/>
  <c r="I3" i="28"/>
  <c r="G3" i="28"/>
  <c r="M31" i="25"/>
  <c r="I31" i="25" s="1"/>
  <c r="M30" i="25"/>
  <c r="J30" i="25" s="1"/>
  <c r="AC472" i="27" s="1"/>
  <c r="G472" i="27" s="1"/>
  <c r="M29" i="25"/>
  <c r="J29" i="25" s="1"/>
  <c r="AC451" i="27" s="1"/>
  <c r="M28" i="25"/>
  <c r="J28" i="25" s="1"/>
  <c r="AC430" i="27" s="1"/>
  <c r="M27" i="25"/>
  <c r="J27" i="25" s="1"/>
  <c r="AC409" i="27" s="1"/>
  <c r="Q406" i="27" s="1"/>
  <c r="M26" i="25"/>
  <c r="M25" i="25"/>
  <c r="J25" i="25" s="1"/>
  <c r="AC367" i="27" s="1"/>
  <c r="M24" i="25"/>
  <c r="J24" i="25" s="1"/>
  <c r="AC346" i="27" s="1"/>
  <c r="G346" i="27" s="1"/>
  <c r="M23" i="25"/>
  <c r="M22" i="25"/>
  <c r="I22" i="25" s="1"/>
  <c r="M21" i="25"/>
  <c r="I21" i="25" s="1"/>
  <c r="M20" i="25"/>
  <c r="J20" i="25" s="1"/>
  <c r="AC262" i="27" s="1"/>
  <c r="M19" i="25"/>
  <c r="J19" i="25" s="1"/>
  <c r="AC241" i="27" s="1"/>
  <c r="G241" i="27" s="1"/>
  <c r="M18" i="25"/>
  <c r="J18" i="25" s="1"/>
  <c r="AC220" i="27" s="1"/>
  <c r="G220" i="27" s="1"/>
  <c r="M17" i="25"/>
  <c r="J17" i="25" s="1"/>
  <c r="AC199" i="27" s="1"/>
  <c r="M16" i="25"/>
  <c r="J16" i="25" s="1"/>
  <c r="AC178" i="27" s="1"/>
  <c r="M15" i="25"/>
  <c r="J15" i="25" s="1"/>
  <c r="AC157" i="27" s="1"/>
  <c r="G157" i="27" s="1"/>
  <c r="M14" i="25"/>
  <c r="M13" i="25"/>
  <c r="J13" i="25" s="1"/>
  <c r="AC115" i="27" s="1"/>
  <c r="M12" i="25"/>
  <c r="J12" i="25" s="1"/>
  <c r="AC94" i="27" s="1"/>
  <c r="B94" i="27" s="1"/>
  <c r="M11" i="25"/>
  <c r="I11" i="25" s="1"/>
  <c r="M10" i="25"/>
  <c r="J10" i="25" s="1"/>
  <c r="AC52" i="27" s="1"/>
  <c r="Q49" i="27" s="1"/>
  <c r="M8" i="25"/>
  <c r="J8" i="25" s="1"/>
  <c r="AC15" i="27" s="1"/>
  <c r="M7" i="25"/>
  <c r="J7" i="25" s="1"/>
  <c r="AC14" i="27" s="1"/>
  <c r="M6" i="25"/>
  <c r="J6" i="25" s="1"/>
  <c r="AC13" i="27" s="1"/>
  <c r="M5" i="25"/>
  <c r="J5" i="25" s="1"/>
  <c r="AC12" i="27" s="1"/>
  <c r="M3" i="25"/>
  <c r="J3" i="25" s="1"/>
  <c r="AC10" i="27" s="1"/>
  <c r="G10" i="27" s="1"/>
  <c r="N3" i="25"/>
  <c r="O3" i="25"/>
  <c r="N4" i="25"/>
  <c r="O4" i="25"/>
  <c r="N5" i="25"/>
  <c r="O5" i="25"/>
  <c r="N6" i="25"/>
  <c r="O6" i="25"/>
  <c r="N7" i="25"/>
  <c r="O7" i="25"/>
  <c r="N8" i="25"/>
  <c r="O8" i="25"/>
  <c r="N9" i="25"/>
  <c r="O9" i="25"/>
  <c r="N10" i="25"/>
  <c r="O10" i="25"/>
  <c r="N11" i="25"/>
  <c r="O11" i="25"/>
  <c r="N12" i="25"/>
  <c r="O12" i="25"/>
  <c r="N13" i="25"/>
  <c r="O13" i="25"/>
  <c r="N14" i="25"/>
  <c r="O14" i="25"/>
  <c r="N15" i="25"/>
  <c r="O15" i="25"/>
  <c r="N16" i="25"/>
  <c r="O16" i="25"/>
  <c r="N17" i="25"/>
  <c r="O17" i="25"/>
  <c r="N18" i="25"/>
  <c r="O18" i="25"/>
  <c r="N19" i="25"/>
  <c r="O19" i="25"/>
  <c r="N20" i="25"/>
  <c r="O20" i="25"/>
  <c r="N21" i="25"/>
  <c r="O21" i="25"/>
  <c r="N22" i="25"/>
  <c r="O22" i="25"/>
  <c r="N23" i="25"/>
  <c r="O23" i="25"/>
  <c r="N24" i="25"/>
  <c r="O24" i="25"/>
  <c r="N25" i="25"/>
  <c r="O25" i="25"/>
  <c r="N26" i="25"/>
  <c r="O26" i="25"/>
  <c r="N27" i="25"/>
  <c r="O27" i="25"/>
  <c r="N28" i="25"/>
  <c r="O28" i="25"/>
  <c r="N29" i="25"/>
  <c r="O29" i="25"/>
  <c r="N30" i="25"/>
  <c r="O30" i="25"/>
  <c r="N31" i="25"/>
  <c r="O31" i="25"/>
  <c r="G498" i="27"/>
  <c r="B498" i="27"/>
  <c r="G497" i="27"/>
  <c r="B497" i="27"/>
  <c r="G496" i="27"/>
  <c r="B496" i="27"/>
  <c r="G495" i="27"/>
  <c r="B495" i="27"/>
  <c r="G494" i="27"/>
  <c r="B494" i="27"/>
  <c r="G477" i="27"/>
  <c r="B477" i="27"/>
  <c r="G476" i="27"/>
  <c r="B476" i="27"/>
  <c r="G475" i="27"/>
  <c r="B475" i="27"/>
  <c r="G474" i="27"/>
  <c r="B474" i="27"/>
  <c r="G473" i="27"/>
  <c r="B473" i="27"/>
  <c r="G456" i="27"/>
  <c r="B456" i="27"/>
  <c r="G455" i="27"/>
  <c r="B455" i="27"/>
  <c r="G454" i="27"/>
  <c r="B454" i="27"/>
  <c r="G453" i="27"/>
  <c r="B453" i="27"/>
  <c r="G452" i="27"/>
  <c r="B452" i="27"/>
  <c r="G435" i="27"/>
  <c r="B435" i="27"/>
  <c r="G434" i="27"/>
  <c r="B434" i="27"/>
  <c r="G433" i="27"/>
  <c r="B433" i="27"/>
  <c r="G432" i="27"/>
  <c r="B432" i="27"/>
  <c r="G431" i="27"/>
  <c r="B431" i="27"/>
  <c r="G414" i="27"/>
  <c r="B414" i="27"/>
  <c r="G413" i="27"/>
  <c r="B413" i="27"/>
  <c r="G412" i="27"/>
  <c r="B412" i="27"/>
  <c r="G411" i="27"/>
  <c r="B411" i="27"/>
  <c r="G410" i="27"/>
  <c r="B410" i="27"/>
  <c r="G393" i="27"/>
  <c r="B393" i="27"/>
  <c r="G392" i="27"/>
  <c r="B392" i="27"/>
  <c r="G391" i="27"/>
  <c r="B391" i="27"/>
  <c r="G390" i="27"/>
  <c r="B390" i="27"/>
  <c r="G389" i="27"/>
  <c r="B389" i="27"/>
  <c r="G372" i="27"/>
  <c r="B372" i="27"/>
  <c r="G371" i="27"/>
  <c r="B371" i="27"/>
  <c r="G370" i="27"/>
  <c r="B370" i="27"/>
  <c r="G369" i="27"/>
  <c r="B369" i="27"/>
  <c r="G368" i="27"/>
  <c r="B368" i="27"/>
  <c r="G351" i="27"/>
  <c r="B351" i="27"/>
  <c r="G350" i="27"/>
  <c r="B350" i="27"/>
  <c r="G349" i="27"/>
  <c r="B349" i="27"/>
  <c r="G348" i="27"/>
  <c r="B348" i="27"/>
  <c r="G347" i="27"/>
  <c r="B347" i="27"/>
  <c r="G330" i="27"/>
  <c r="B330" i="27"/>
  <c r="G329" i="27"/>
  <c r="B329" i="27"/>
  <c r="G328" i="27"/>
  <c r="B328" i="27"/>
  <c r="G327" i="27"/>
  <c r="B327" i="27"/>
  <c r="G326" i="27"/>
  <c r="B326" i="27"/>
  <c r="G309" i="27"/>
  <c r="B309" i="27"/>
  <c r="G308" i="27"/>
  <c r="B308" i="27"/>
  <c r="G307" i="27"/>
  <c r="B307" i="27"/>
  <c r="G306" i="27"/>
  <c r="B306" i="27"/>
  <c r="G305" i="27"/>
  <c r="B305" i="27"/>
  <c r="G288" i="27"/>
  <c r="B288" i="27"/>
  <c r="G287" i="27"/>
  <c r="B287" i="27"/>
  <c r="G286" i="27"/>
  <c r="B286" i="27"/>
  <c r="G285" i="27"/>
  <c r="B285" i="27"/>
  <c r="G284" i="27"/>
  <c r="B284" i="27"/>
  <c r="G267" i="27"/>
  <c r="B267" i="27"/>
  <c r="G266" i="27"/>
  <c r="B266" i="27"/>
  <c r="G265" i="27"/>
  <c r="B265" i="27"/>
  <c r="G264" i="27"/>
  <c r="B264" i="27"/>
  <c r="G263" i="27"/>
  <c r="B263" i="27"/>
  <c r="G246" i="27"/>
  <c r="B246" i="27"/>
  <c r="G245" i="27"/>
  <c r="B245" i="27"/>
  <c r="G244" i="27"/>
  <c r="B244" i="27"/>
  <c r="G243" i="27"/>
  <c r="B243" i="27"/>
  <c r="G242" i="27"/>
  <c r="B242" i="27"/>
  <c r="G225" i="27"/>
  <c r="B225" i="27"/>
  <c r="G224" i="27"/>
  <c r="B224" i="27"/>
  <c r="G223" i="27"/>
  <c r="B223" i="27"/>
  <c r="G222" i="27"/>
  <c r="B222" i="27"/>
  <c r="G221" i="27"/>
  <c r="B221" i="27"/>
  <c r="G204" i="27"/>
  <c r="B204" i="27"/>
  <c r="G203" i="27"/>
  <c r="B203" i="27"/>
  <c r="G202" i="27"/>
  <c r="B202" i="27"/>
  <c r="G201" i="27"/>
  <c r="B201" i="27"/>
  <c r="G200" i="27"/>
  <c r="B200" i="27"/>
  <c r="G183" i="27"/>
  <c r="B183" i="27"/>
  <c r="G182" i="27"/>
  <c r="B182" i="27"/>
  <c r="G181" i="27"/>
  <c r="B181" i="27"/>
  <c r="G180" i="27"/>
  <c r="B180" i="27"/>
  <c r="G179" i="27"/>
  <c r="B179" i="27"/>
  <c r="G162" i="27"/>
  <c r="B162" i="27"/>
  <c r="G161" i="27"/>
  <c r="B161" i="27"/>
  <c r="G160" i="27"/>
  <c r="B160" i="27"/>
  <c r="G159" i="27"/>
  <c r="B159" i="27"/>
  <c r="G158" i="27"/>
  <c r="B158" i="27"/>
  <c r="G141" i="27"/>
  <c r="B141" i="27"/>
  <c r="G140" i="27"/>
  <c r="B140" i="27"/>
  <c r="G139" i="27"/>
  <c r="B139" i="27"/>
  <c r="G138" i="27"/>
  <c r="B138" i="27"/>
  <c r="G137" i="27"/>
  <c r="B137" i="27"/>
  <c r="G120" i="27"/>
  <c r="B120" i="27"/>
  <c r="G119" i="27"/>
  <c r="B119" i="27"/>
  <c r="G118" i="27"/>
  <c r="B118" i="27"/>
  <c r="G117" i="27"/>
  <c r="B117" i="27"/>
  <c r="G116" i="27"/>
  <c r="B116" i="27"/>
  <c r="G99" i="27"/>
  <c r="B99" i="27"/>
  <c r="G98" i="27"/>
  <c r="B98" i="27"/>
  <c r="G97" i="27"/>
  <c r="B97" i="27"/>
  <c r="G96" i="27"/>
  <c r="B96" i="27"/>
  <c r="G95" i="27"/>
  <c r="B95" i="27"/>
  <c r="G78" i="27"/>
  <c r="B78" i="27"/>
  <c r="G77" i="27"/>
  <c r="B77" i="27"/>
  <c r="G76" i="27"/>
  <c r="B76" i="27"/>
  <c r="G75" i="27"/>
  <c r="B75" i="27"/>
  <c r="G74" i="27"/>
  <c r="B74" i="27"/>
  <c r="G57" i="27"/>
  <c r="B57" i="27"/>
  <c r="G56" i="27"/>
  <c r="B56" i="27"/>
  <c r="G55" i="27"/>
  <c r="B55" i="27"/>
  <c r="G54" i="27"/>
  <c r="B54" i="27"/>
  <c r="G53" i="27"/>
  <c r="B53" i="27"/>
  <c r="G36" i="27"/>
  <c r="B36" i="27"/>
  <c r="G35" i="27"/>
  <c r="B35" i="27"/>
  <c r="G34" i="27"/>
  <c r="B34" i="27"/>
  <c r="G33" i="27"/>
  <c r="B33" i="27"/>
  <c r="G32" i="27"/>
  <c r="B32" i="27"/>
  <c r="G31" i="27"/>
  <c r="B31" i="27"/>
  <c r="A498" i="27"/>
  <c r="A497" i="27"/>
  <c r="A496" i="27"/>
  <c r="A495" i="27"/>
  <c r="A494" i="27"/>
  <c r="A493" i="27"/>
  <c r="D2" i="27"/>
  <c r="D233" i="27" s="1"/>
  <c r="J488" i="27"/>
  <c r="A488" i="27"/>
  <c r="A477" i="27"/>
  <c r="A476" i="27"/>
  <c r="A475" i="27"/>
  <c r="A474" i="27"/>
  <c r="A473" i="27"/>
  <c r="A472" i="27"/>
  <c r="J467" i="27"/>
  <c r="A467" i="27"/>
  <c r="A456" i="27"/>
  <c r="A455" i="27"/>
  <c r="A454" i="27"/>
  <c r="A453" i="27"/>
  <c r="A452" i="27"/>
  <c r="A451" i="27"/>
  <c r="J446" i="27"/>
  <c r="A446" i="27"/>
  <c r="A435" i="27"/>
  <c r="A434" i="27"/>
  <c r="A433" i="27"/>
  <c r="A432" i="27"/>
  <c r="A431" i="27"/>
  <c r="A430" i="27"/>
  <c r="J425" i="27"/>
  <c r="A425" i="27"/>
  <c r="A414" i="27"/>
  <c r="A413" i="27"/>
  <c r="A412" i="27"/>
  <c r="A411" i="27"/>
  <c r="A410" i="27"/>
  <c r="A409" i="27"/>
  <c r="J404" i="27"/>
  <c r="A404" i="27"/>
  <c r="A393" i="27"/>
  <c r="A392" i="27"/>
  <c r="A391" i="27"/>
  <c r="A390" i="27"/>
  <c r="A389" i="27"/>
  <c r="A388" i="27"/>
  <c r="J383" i="27"/>
  <c r="A383" i="27"/>
  <c r="A372" i="27"/>
  <c r="A371" i="27"/>
  <c r="A370" i="27"/>
  <c r="A369" i="27"/>
  <c r="A368" i="27"/>
  <c r="A367" i="27"/>
  <c r="J362" i="27"/>
  <c r="A362" i="27"/>
  <c r="A351" i="27"/>
  <c r="A350" i="27"/>
  <c r="A349" i="27"/>
  <c r="A348" i="27"/>
  <c r="A347" i="27"/>
  <c r="A346" i="27"/>
  <c r="J341" i="27"/>
  <c r="A341" i="27"/>
  <c r="A330" i="27"/>
  <c r="A329" i="27"/>
  <c r="A328" i="27"/>
  <c r="A327" i="27"/>
  <c r="A326" i="27"/>
  <c r="A325" i="27"/>
  <c r="J320" i="27"/>
  <c r="A320" i="27"/>
  <c r="A309" i="27"/>
  <c r="A308" i="27"/>
  <c r="A307" i="27"/>
  <c r="A306" i="27"/>
  <c r="A305" i="27"/>
  <c r="A304" i="27"/>
  <c r="J299" i="27"/>
  <c r="A299" i="27"/>
  <c r="A288" i="27"/>
  <c r="A287" i="27"/>
  <c r="A286" i="27"/>
  <c r="A285" i="27"/>
  <c r="A284" i="27"/>
  <c r="A283" i="27"/>
  <c r="J278" i="27"/>
  <c r="A278" i="27"/>
  <c r="A267" i="27"/>
  <c r="A266" i="27"/>
  <c r="A265" i="27"/>
  <c r="A264" i="27"/>
  <c r="A263" i="27"/>
  <c r="A262" i="27"/>
  <c r="J257" i="27"/>
  <c r="A257" i="27"/>
  <c r="A246" i="27"/>
  <c r="A245" i="27"/>
  <c r="A244" i="27"/>
  <c r="A243" i="27"/>
  <c r="A242" i="27"/>
  <c r="A241" i="27"/>
  <c r="J236" i="27"/>
  <c r="A236" i="27"/>
  <c r="A225" i="27"/>
  <c r="A224" i="27"/>
  <c r="A223" i="27"/>
  <c r="A222" i="27"/>
  <c r="A221" i="27"/>
  <c r="A220" i="27"/>
  <c r="J215" i="27"/>
  <c r="A215" i="27"/>
  <c r="A204" i="27"/>
  <c r="A203" i="27"/>
  <c r="A202" i="27"/>
  <c r="A201" i="27"/>
  <c r="A200" i="27"/>
  <c r="A199" i="27"/>
  <c r="J194" i="27"/>
  <c r="A194" i="27"/>
  <c r="A183" i="27"/>
  <c r="A182" i="27"/>
  <c r="A181" i="27"/>
  <c r="A180" i="27"/>
  <c r="A179" i="27"/>
  <c r="A178" i="27"/>
  <c r="J173" i="27"/>
  <c r="A173" i="27"/>
  <c r="A162" i="27"/>
  <c r="A161" i="27"/>
  <c r="A160" i="27"/>
  <c r="A159" i="27"/>
  <c r="A158" i="27"/>
  <c r="A157" i="27"/>
  <c r="J152" i="27"/>
  <c r="A152" i="27"/>
  <c r="A141" i="27"/>
  <c r="A140" i="27"/>
  <c r="A139" i="27"/>
  <c r="A138" i="27"/>
  <c r="A137" i="27"/>
  <c r="A136" i="27"/>
  <c r="J131" i="27"/>
  <c r="A131" i="27"/>
  <c r="A120" i="27"/>
  <c r="A119" i="27"/>
  <c r="A118" i="27"/>
  <c r="A117" i="27"/>
  <c r="A116" i="27"/>
  <c r="A115" i="27"/>
  <c r="J110" i="27"/>
  <c r="A110" i="27"/>
  <c r="A99" i="27"/>
  <c r="A98" i="27"/>
  <c r="A97" i="27"/>
  <c r="A96" i="27"/>
  <c r="A95" i="27"/>
  <c r="A94" i="27"/>
  <c r="J89" i="27"/>
  <c r="A89" i="27"/>
  <c r="A78" i="27"/>
  <c r="A77" i="27"/>
  <c r="A76" i="27"/>
  <c r="A75" i="27"/>
  <c r="A74" i="27"/>
  <c r="A73" i="27"/>
  <c r="J68" i="27"/>
  <c r="A68" i="27"/>
  <c r="A57" i="27"/>
  <c r="A56" i="27"/>
  <c r="A55" i="27"/>
  <c r="A54" i="27"/>
  <c r="A53" i="27"/>
  <c r="A52" i="27"/>
  <c r="J47" i="27"/>
  <c r="A47" i="27"/>
  <c r="A36" i="27"/>
  <c r="A35" i="27"/>
  <c r="A34" i="27"/>
  <c r="A33" i="27"/>
  <c r="A32" i="27"/>
  <c r="A31" i="27"/>
  <c r="J26" i="27"/>
  <c r="A26" i="27"/>
  <c r="A15" i="27"/>
  <c r="A14" i="27"/>
  <c r="A13" i="27"/>
  <c r="A12" i="27"/>
  <c r="A11" i="27"/>
  <c r="A10" i="27"/>
  <c r="J5" i="27"/>
  <c r="A5" i="27"/>
  <c r="F20" i="25"/>
  <c r="G20" i="25"/>
  <c r="F21" i="25"/>
  <c r="G21" i="25"/>
  <c r="F22" i="25"/>
  <c r="G22" i="25"/>
  <c r="F23" i="25"/>
  <c r="G23" i="25"/>
  <c r="F24" i="25"/>
  <c r="G24" i="25"/>
  <c r="F25" i="25"/>
  <c r="G25" i="25"/>
  <c r="A26" i="25"/>
  <c r="F26" i="25"/>
  <c r="G26" i="25"/>
  <c r="A27" i="25"/>
  <c r="F27" i="25"/>
  <c r="G27" i="25"/>
  <c r="A28" i="25"/>
  <c r="F28" i="25"/>
  <c r="G28" i="25"/>
  <c r="F29" i="25"/>
  <c r="G29" i="25"/>
  <c r="F30" i="25"/>
  <c r="G30" i="25"/>
  <c r="F31" i="25"/>
  <c r="G31" i="25"/>
  <c r="B498" i="26"/>
  <c r="B497" i="26"/>
  <c r="B496" i="26"/>
  <c r="B495" i="26"/>
  <c r="B494" i="26"/>
  <c r="B477" i="26"/>
  <c r="B476" i="26"/>
  <c r="B475" i="26"/>
  <c r="B474" i="26"/>
  <c r="B473" i="26"/>
  <c r="B456" i="26"/>
  <c r="B455" i="26"/>
  <c r="B454" i="26"/>
  <c r="B453" i="26"/>
  <c r="B452" i="26"/>
  <c r="B435" i="26"/>
  <c r="B434" i="26"/>
  <c r="B433" i="26"/>
  <c r="B432" i="26"/>
  <c r="B431" i="26"/>
  <c r="B414" i="26"/>
  <c r="B413" i="26"/>
  <c r="B412" i="26"/>
  <c r="B411" i="26"/>
  <c r="B410" i="26"/>
  <c r="B393" i="26"/>
  <c r="B392" i="26"/>
  <c r="B391" i="26"/>
  <c r="B390" i="26"/>
  <c r="B389" i="26"/>
  <c r="B388" i="26"/>
  <c r="B372" i="26"/>
  <c r="B371" i="26"/>
  <c r="B370" i="26"/>
  <c r="B369" i="26"/>
  <c r="B368" i="26"/>
  <c r="B351" i="26"/>
  <c r="B350" i="26"/>
  <c r="B349" i="26"/>
  <c r="B348" i="26"/>
  <c r="B347" i="26"/>
  <c r="B330" i="26"/>
  <c r="B329" i="26"/>
  <c r="B328" i="26"/>
  <c r="B327" i="26"/>
  <c r="B326" i="26"/>
  <c r="B309" i="26"/>
  <c r="B308" i="26"/>
  <c r="B307" i="26"/>
  <c r="B306" i="26"/>
  <c r="B305" i="26"/>
  <c r="B288" i="26"/>
  <c r="B287" i="26"/>
  <c r="B286" i="26"/>
  <c r="B285" i="26"/>
  <c r="B284" i="26"/>
  <c r="B267" i="26"/>
  <c r="B266" i="26"/>
  <c r="B265" i="26"/>
  <c r="B264" i="26"/>
  <c r="B263" i="26"/>
  <c r="B246" i="26"/>
  <c r="B245" i="26"/>
  <c r="B244" i="26"/>
  <c r="B243" i="26"/>
  <c r="B242" i="26"/>
  <c r="B225" i="26"/>
  <c r="B224" i="26"/>
  <c r="B223" i="26"/>
  <c r="B222" i="26"/>
  <c r="B221" i="26"/>
  <c r="B220" i="26"/>
  <c r="B204" i="26"/>
  <c r="B203" i="26"/>
  <c r="B202" i="26"/>
  <c r="B201" i="26"/>
  <c r="B200" i="26"/>
  <c r="B183" i="26"/>
  <c r="B182" i="26"/>
  <c r="B181" i="26"/>
  <c r="B180" i="26"/>
  <c r="B179" i="26"/>
  <c r="B162" i="26"/>
  <c r="B161" i="26"/>
  <c r="B160" i="26"/>
  <c r="B159" i="26"/>
  <c r="B158" i="26"/>
  <c r="B141" i="26"/>
  <c r="B140" i="26"/>
  <c r="B139" i="26"/>
  <c r="B138" i="26"/>
  <c r="B137" i="26"/>
  <c r="B120" i="26"/>
  <c r="B119" i="26"/>
  <c r="B118" i="26"/>
  <c r="B117" i="26"/>
  <c r="B116" i="26"/>
  <c r="B99" i="26"/>
  <c r="B98" i="26"/>
  <c r="B97" i="26"/>
  <c r="B96" i="26"/>
  <c r="B95" i="26"/>
  <c r="B78" i="26"/>
  <c r="B77" i="26"/>
  <c r="B76" i="26"/>
  <c r="B75" i="26"/>
  <c r="B74" i="26"/>
  <c r="B57" i="26"/>
  <c r="B56" i="26"/>
  <c r="B55" i="26"/>
  <c r="B54" i="26"/>
  <c r="B53" i="26"/>
  <c r="B36" i="26"/>
  <c r="B35" i="26"/>
  <c r="B34" i="26"/>
  <c r="B33" i="26"/>
  <c r="B32" i="26"/>
  <c r="B31" i="26"/>
  <c r="G498" i="26"/>
  <c r="G497" i="26"/>
  <c r="G496" i="26"/>
  <c r="G495" i="26"/>
  <c r="G494" i="26"/>
  <c r="G477" i="26"/>
  <c r="G476" i="26"/>
  <c r="G475" i="26"/>
  <c r="G474" i="26"/>
  <c r="G473" i="26"/>
  <c r="G456" i="26"/>
  <c r="G455" i="26"/>
  <c r="G454" i="26"/>
  <c r="G453" i="26"/>
  <c r="G452" i="26"/>
  <c r="G435" i="26"/>
  <c r="G434" i="26"/>
  <c r="G433" i="26"/>
  <c r="G432" i="26"/>
  <c r="G431" i="26"/>
  <c r="G414" i="26"/>
  <c r="G413" i="26"/>
  <c r="G412" i="26"/>
  <c r="G411" i="26"/>
  <c r="G410" i="26"/>
  <c r="G393" i="26"/>
  <c r="G392" i="26"/>
  <c r="G391" i="26"/>
  <c r="G390" i="26"/>
  <c r="G389" i="26"/>
  <c r="G372" i="26"/>
  <c r="G371" i="26"/>
  <c r="G370" i="26"/>
  <c r="G369" i="26"/>
  <c r="G368" i="26"/>
  <c r="G351" i="26"/>
  <c r="G350" i="26"/>
  <c r="G349" i="26"/>
  <c r="G348" i="26"/>
  <c r="G347" i="26"/>
  <c r="G330" i="26"/>
  <c r="G329" i="26"/>
  <c r="G328" i="26"/>
  <c r="G327" i="26"/>
  <c r="G326" i="26"/>
  <c r="G309" i="26"/>
  <c r="G308" i="26"/>
  <c r="G307" i="26"/>
  <c r="G306" i="26"/>
  <c r="G305" i="26"/>
  <c r="G288" i="26"/>
  <c r="G287" i="26"/>
  <c r="G286" i="26"/>
  <c r="G285" i="26"/>
  <c r="G284" i="26"/>
  <c r="G267" i="26"/>
  <c r="G266" i="26"/>
  <c r="G265" i="26"/>
  <c r="G264" i="26"/>
  <c r="G263" i="26"/>
  <c r="G246" i="26"/>
  <c r="G245" i="26"/>
  <c r="G244" i="26"/>
  <c r="G243" i="26"/>
  <c r="G242" i="26"/>
  <c r="F19" i="25"/>
  <c r="G225" i="26"/>
  <c r="G224" i="26"/>
  <c r="G223" i="26"/>
  <c r="G222" i="26"/>
  <c r="G221" i="26"/>
  <c r="F18" i="25"/>
  <c r="G220" i="26"/>
  <c r="G204" i="26"/>
  <c r="G203" i="26"/>
  <c r="G202" i="26"/>
  <c r="G201" i="26"/>
  <c r="G200" i="26"/>
  <c r="G183" i="26"/>
  <c r="G182" i="26"/>
  <c r="G181" i="26"/>
  <c r="G180" i="26"/>
  <c r="G179" i="26"/>
  <c r="G162" i="26"/>
  <c r="G161" i="26"/>
  <c r="G160" i="26"/>
  <c r="G159" i="26"/>
  <c r="G158" i="26"/>
  <c r="G141" i="26"/>
  <c r="G140" i="26"/>
  <c r="G139" i="26"/>
  <c r="G138" i="26"/>
  <c r="G137" i="26"/>
  <c r="G120" i="26"/>
  <c r="G119" i="26"/>
  <c r="G118" i="26"/>
  <c r="G117" i="26"/>
  <c r="G116" i="26"/>
  <c r="G99" i="26"/>
  <c r="G98" i="26"/>
  <c r="G97" i="26"/>
  <c r="G96" i="26"/>
  <c r="G95" i="26"/>
  <c r="G78" i="26"/>
  <c r="G77" i="26"/>
  <c r="G76" i="26"/>
  <c r="G75" i="26"/>
  <c r="G74" i="26"/>
  <c r="F11" i="25"/>
  <c r="G57" i="26"/>
  <c r="G56" i="26"/>
  <c r="G55" i="26"/>
  <c r="G54" i="26"/>
  <c r="G53" i="26"/>
  <c r="F10" i="25"/>
  <c r="G36" i="26"/>
  <c r="G35" i="26"/>
  <c r="G34" i="26"/>
  <c r="G33" i="26"/>
  <c r="G32" i="26"/>
  <c r="F9" i="25"/>
  <c r="F8" i="25"/>
  <c r="F7" i="25"/>
  <c r="F6" i="25"/>
  <c r="F5" i="25"/>
  <c r="F4" i="25"/>
  <c r="G11" i="26"/>
  <c r="F3" i="25"/>
  <c r="G120" i="23"/>
  <c r="B120" i="23"/>
  <c r="G119" i="23"/>
  <c r="B119" i="23"/>
  <c r="G118" i="23"/>
  <c r="B118" i="23"/>
  <c r="AC117" i="23"/>
  <c r="G117" i="23" s="1"/>
  <c r="G99" i="23"/>
  <c r="B99" i="23"/>
  <c r="G98" i="23"/>
  <c r="B98" i="23"/>
  <c r="G97" i="23"/>
  <c r="B97" i="23"/>
  <c r="AC95" i="23"/>
  <c r="G95" i="23" s="1"/>
  <c r="B94" i="23"/>
  <c r="G78" i="23"/>
  <c r="B78" i="23"/>
  <c r="G77" i="23"/>
  <c r="B77" i="23"/>
  <c r="G76" i="23"/>
  <c r="B76" i="23"/>
  <c r="AC75" i="23"/>
  <c r="G75" i="23" s="1"/>
  <c r="G57" i="23"/>
  <c r="B57" i="23"/>
  <c r="G56" i="23"/>
  <c r="B56" i="23"/>
  <c r="G55" i="23"/>
  <c r="B55" i="23"/>
  <c r="AC54" i="23"/>
  <c r="B54" i="23" s="1"/>
  <c r="G52" i="23"/>
  <c r="B52" i="23"/>
  <c r="G36" i="23"/>
  <c r="B36" i="23"/>
  <c r="G35" i="23"/>
  <c r="B35" i="23"/>
  <c r="G34" i="23"/>
  <c r="B34" i="23"/>
  <c r="AC33" i="23"/>
  <c r="B33" i="23" s="1"/>
  <c r="AC11" i="23"/>
  <c r="G11" i="23" s="1"/>
  <c r="AC12" i="23"/>
  <c r="G12" i="23" s="1"/>
  <c r="B13" i="23"/>
  <c r="G13" i="23"/>
  <c r="B14" i="23"/>
  <c r="G14" i="23"/>
  <c r="B15" i="23"/>
  <c r="G15" i="23"/>
  <c r="B18" i="22"/>
  <c r="AC115" i="24" s="1"/>
  <c r="B6" i="22"/>
  <c r="AC31" i="24" s="1"/>
  <c r="B7" i="22"/>
  <c r="AC32" i="24" s="1"/>
  <c r="B8" i="22"/>
  <c r="AC33" i="24" s="1"/>
  <c r="B9" i="22"/>
  <c r="AC52" i="24" s="1"/>
  <c r="G52" i="24" s="1"/>
  <c r="B10" i="22"/>
  <c r="AC53" i="24" s="1"/>
  <c r="B12" i="22"/>
  <c r="AC73" i="24" s="1"/>
  <c r="B15" i="22"/>
  <c r="AC94" i="24" s="1"/>
  <c r="B16" i="22"/>
  <c r="AC95" i="24" s="1"/>
  <c r="B17" i="22"/>
  <c r="AC96" i="24" s="1"/>
  <c r="B19" i="22"/>
  <c r="AC116" i="24" s="1"/>
  <c r="B20" i="22"/>
  <c r="AC117" i="24" s="1"/>
  <c r="B5" i="22"/>
  <c r="AC12" i="24" s="1"/>
  <c r="G120" i="24"/>
  <c r="B120" i="24"/>
  <c r="G119" i="24"/>
  <c r="B119" i="24"/>
  <c r="G118" i="24"/>
  <c r="B118" i="24"/>
  <c r="F20" i="22"/>
  <c r="F19" i="22"/>
  <c r="F18" i="22"/>
  <c r="G99" i="24"/>
  <c r="B99" i="24"/>
  <c r="G98" i="24"/>
  <c r="B98" i="24"/>
  <c r="G97" i="24"/>
  <c r="B97" i="24"/>
  <c r="F17" i="22"/>
  <c r="F16" i="22"/>
  <c r="F15" i="22"/>
  <c r="G78" i="24"/>
  <c r="B78" i="24"/>
  <c r="G77" i="24"/>
  <c r="B77" i="24"/>
  <c r="G76" i="24"/>
  <c r="B76" i="24"/>
  <c r="F14" i="22"/>
  <c r="F13" i="22"/>
  <c r="F12" i="22"/>
  <c r="G57" i="24"/>
  <c r="B57" i="24"/>
  <c r="G56" i="24"/>
  <c r="B56" i="24"/>
  <c r="G55" i="24"/>
  <c r="B55" i="24"/>
  <c r="F11" i="22"/>
  <c r="F10" i="22"/>
  <c r="F9" i="22"/>
  <c r="G36" i="24"/>
  <c r="B36" i="24"/>
  <c r="G35" i="24"/>
  <c r="B35" i="24"/>
  <c r="G34" i="24"/>
  <c r="B34" i="24"/>
  <c r="F8" i="22"/>
  <c r="F7" i="22"/>
  <c r="F6" i="22"/>
  <c r="F4" i="22"/>
  <c r="F5" i="22"/>
  <c r="B13" i="24"/>
  <c r="G13" i="24"/>
  <c r="B14" i="24"/>
  <c r="G14" i="24"/>
  <c r="B15" i="24"/>
  <c r="G15" i="24"/>
  <c r="F3" i="22"/>
  <c r="D2" i="26"/>
  <c r="M9" i="26"/>
  <c r="A131" i="26"/>
  <c r="J131" i="26"/>
  <c r="A136" i="26"/>
  <c r="G3" i="25"/>
  <c r="G4" i="25"/>
  <c r="G5" i="25"/>
  <c r="G6" i="25"/>
  <c r="G7" i="25"/>
  <c r="G8" i="25"/>
  <c r="G9" i="25"/>
  <c r="G10" i="25"/>
  <c r="G11" i="25"/>
  <c r="F12" i="25"/>
  <c r="G12" i="25"/>
  <c r="F13" i="25"/>
  <c r="G13" i="25"/>
  <c r="F14" i="25"/>
  <c r="G14" i="25"/>
  <c r="F15" i="25"/>
  <c r="G15" i="25"/>
  <c r="F16" i="25"/>
  <c r="G16" i="25"/>
  <c r="F17" i="25"/>
  <c r="G17" i="25"/>
  <c r="G18" i="25"/>
  <c r="G19" i="25"/>
  <c r="A137" i="26"/>
  <c r="A138" i="26"/>
  <c r="A139" i="26"/>
  <c r="A140" i="26"/>
  <c r="A141" i="26"/>
  <c r="J151" i="26"/>
  <c r="A152" i="26"/>
  <c r="J152" i="26"/>
  <c r="A157" i="26"/>
  <c r="A158" i="26"/>
  <c r="A159" i="26"/>
  <c r="A160" i="26"/>
  <c r="A161" i="26"/>
  <c r="A162" i="26"/>
  <c r="A173" i="26"/>
  <c r="J173" i="26"/>
  <c r="A178" i="26"/>
  <c r="A179" i="26"/>
  <c r="A180" i="26"/>
  <c r="A181" i="26"/>
  <c r="A182" i="26"/>
  <c r="A183" i="26"/>
  <c r="A194" i="26"/>
  <c r="J194" i="26"/>
  <c r="A199" i="26"/>
  <c r="A200" i="26"/>
  <c r="A201" i="26"/>
  <c r="A202" i="26"/>
  <c r="A203" i="26"/>
  <c r="A204" i="26"/>
  <c r="A215" i="26"/>
  <c r="J215" i="26"/>
  <c r="A220" i="26"/>
  <c r="A221" i="26"/>
  <c r="A222" i="26"/>
  <c r="A223" i="26"/>
  <c r="A224" i="26"/>
  <c r="A225" i="26"/>
  <c r="A236" i="26"/>
  <c r="J236" i="26"/>
  <c r="A241" i="26"/>
  <c r="A242" i="26"/>
  <c r="A243" i="26"/>
  <c r="A244" i="26"/>
  <c r="A245" i="26"/>
  <c r="A246" i="26"/>
  <c r="A257" i="26"/>
  <c r="J257" i="26"/>
  <c r="A262" i="26"/>
  <c r="A263" i="26"/>
  <c r="A264" i="26"/>
  <c r="A265" i="26"/>
  <c r="A266" i="26"/>
  <c r="A267" i="26"/>
  <c r="A278" i="26"/>
  <c r="J278" i="26"/>
  <c r="A283" i="26"/>
  <c r="A284" i="26"/>
  <c r="A285" i="26"/>
  <c r="A286" i="26"/>
  <c r="A287" i="26"/>
  <c r="A288" i="26"/>
  <c r="A299" i="26"/>
  <c r="J299" i="26"/>
  <c r="A304" i="26"/>
  <c r="A305" i="26"/>
  <c r="A306" i="26"/>
  <c r="A307" i="26"/>
  <c r="A308" i="26"/>
  <c r="A309" i="26"/>
  <c r="A320" i="26"/>
  <c r="J320" i="26"/>
  <c r="A325" i="26"/>
  <c r="A326" i="26"/>
  <c r="A327" i="26"/>
  <c r="A328" i="26"/>
  <c r="A329" i="26"/>
  <c r="A330" i="26"/>
  <c r="A341" i="26"/>
  <c r="J341" i="26"/>
  <c r="A346" i="26"/>
  <c r="A347" i="26"/>
  <c r="A348" i="26"/>
  <c r="A349" i="26"/>
  <c r="A350" i="26"/>
  <c r="A351" i="26"/>
  <c r="A362" i="26"/>
  <c r="J362" i="26"/>
  <c r="A367" i="26"/>
  <c r="A368" i="26"/>
  <c r="A369" i="26"/>
  <c r="A370" i="26"/>
  <c r="A371" i="26"/>
  <c r="A372" i="26"/>
  <c r="A383" i="26"/>
  <c r="J383" i="26"/>
  <c r="A388" i="26"/>
  <c r="A389" i="26"/>
  <c r="A390" i="26"/>
  <c r="A391" i="26"/>
  <c r="A392" i="26"/>
  <c r="A393" i="26"/>
  <c r="A404" i="26"/>
  <c r="J404" i="26"/>
  <c r="A409" i="26"/>
  <c r="A410" i="26"/>
  <c r="A411" i="26"/>
  <c r="A412" i="26"/>
  <c r="A413" i="26"/>
  <c r="A414" i="26"/>
  <c r="A425" i="26"/>
  <c r="J425" i="26"/>
  <c r="A430" i="26"/>
  <c r="A431" i="26"/>
  <c r="A432" i="26"/>
  <c r="A433" i="26"/>
  <c r="A434" i="26"/>
  <c r="A435" i="26"/>
  <c r="A446" i="26"/>
  <c r="J446" i="26"/>
  <c r="A451" i="26"/>
  <c r="A452" i="26"/>
  <c r="A453" i="26"/>
  <c r="A454" i="26"/>
  <c r="A455" i="26"/>
  <c r="A456" i="26"/>
  <c r="A467" i="26"/>
  <c r="J467" i="26"/>
  <c r="A472" i="26"/>
  <c r="A473" i="26"/>
  <c r="A474" i="26"/>
  <c r="A475" i="26"/>
  <c r="A476" i="26"/>
  <c r="A477" i="26"/>
  <c r="A488" i="26"/>
  <c r="J488" i="26"/>
  <c r="A493" i="26"/>
  <c r="A494" i="26"/>
  <c r="A495" i="26"/>
  <c r="A496" i="26"/>
  <c r="A497" i="26"/>
  <c r="A498" i="26"/>
  <c r="D2" i="23"/>
  <c r="D2" i="24"/>
  <c r="I9" i="26"/>
  <c r="I16" i="25"/>
  <c r="I13" i="25"/>
  <c r="I9" i="25"/>
  <c r="A17" i="25"/>
  <c r="A18" i="25"/>
  <c r="A19" i="25"/>
  <c r="A9" i="25"/>
  <c r="A120" i="26"/>
  <c r="A119" i="26"/>
  <c r="A118" i="26"/>
  <c r="A117" i="26"/>
  <c r="A116" i="26"/>
  <c r="A115" i="26"/>
  <c r="J110" i="26"/>
  <c r="A110" i="26"/>
  <c r="A99" i="26"/>
  <c r="A98" i="26"/>
  <c r="A97" i="26"/>
  <c r="A96" i="26"/>
  <c r="A95" i="26"/>
  <c r="A94" i="26"/>
  <c r="J89" i="26"/>
  <c r="A89" i="26"/>
  <c r="A78" i="26"/>
  <c r="A77" i="26"/>
  <c r="A76" i="26"/>
  <c r="A75" i="26"/>
  <c r="A74" i="26"/>
  <c r="A73" i="26"/>
  <c r="J68" i="26"/>
  <c r="A68" i="26"/>
  <c r="A57" i="26"/>
  <c r="A56" i="26"/>
  <c r="A55" i="26"/>
  <c r="A54" i="26"/>
  <c r="A53" i="26"/>
  <c r="A52" i="26"/>
  <c r="J47" i="26"/>
  <c r="A47" i="26"/>
  <c r="A36" i="26"/>
  <c r="A35" i="26"/>
  <c r="A34" i="26"/>
  <c r="A33" i="26"/>
  <c r="A32" i="26"/>
  <c r="A31" i="26"/>
  <c r="J26" i="26"/>
  <c r="A26" i="26"/>
  <c r="A15" i="26"/>
  <c r="A14" i="26"/>
  <c r="A13" i="26"/>
  <c r="A12" i="26"/>
  <c r="A11" i="26"/>
  <c r="A10" i="26"/>
  <c r="J5" i="26"/>
  <c r="A5" i="26"/>
  <c r="A120" i="24"/>
  <c r="A119" i="24"/>
  <c r="A118" i="24"/>
  <c r="A117" i="24"/>
  <c r="A116" i="24"/>
  <c r="A115" i="24"/>
  <c r="J110" i="24"/>
  <c r="A110" i="24"/>
  <c r="A99" i="24"/>
  <c r="A98" i="24"/>
  <c r="A97" i="24"/>
  <c r="A96" i="24"/>
  <c r="A95" i="24"/>
  <c r="A94" i="24"/>
  <c r="J89" i="24"/>
  <c r="A89" i="24"/>
  <c r="A78" i="24"/>
  <c r="A77" i="24"/>
  <c r="A76" i="24"/>
  <c r="A75" i="24"/>
  <c r="A74" i="24"/>
  <c r="A73" i="24"/>
  <c r="J68" i="24"/>
  <c r="A68" i="24"/>
  <c r="A57" i="24"/>
  <c r="A56" i="24"/>
  <c r="A55" i="24"/>
  <c r="A54" i="24"/>
  <c r="A53" i="24"/>
  <c r="A52" i="24"/>
  <c r="J47" i="24"/>
  <c r="A47" i="24"/>
  <c r="A36" i="24"/>
  <c r="A35" i="24"/>
  <c r="A34" i="24"/>
  <c r="A33" i="24"/>
  <c r="A32" i="24"/>
  <c r="A31" i="24"/>
  <c r="J26" i="24"/>
  <c r="A26" i="24"/>
  <c r="A15" i="24"/>
  <c r="A14" i="24"/>
  <c r="A13" i="24"/>
  <c r="A12" i="24"/>
  <c r="A11" i="24"/>
  <c r="A10" i="24"/>
  <c r="J5" i="24"/>
  <c r="A120" i="23"/>
  <c r="A119" i="23"/>
  <c r="A118" i="23"/>
  <c r="A117" i="23"/>
  <c r="A116" i="23"/>
  <c r="A115" i="23"/>
  <c r="J110" i="23"/>
  <c r="A110" i="23"/>
  <c r="A99" i="23"/>
  <c r="A98" i="23"/>
  <c r="A97" i="23"/>
  <c r="A96" i="23"/>
  <c r="A95" i="23"/>
  <c r="A94" i="23"/>
  <c r="J89" i="23"/>
  <c r="A89" i="23"/>
  <c r="A78" i="23"/>
  <c r="A77" i="23"/>
  <c r="A76" i="23"/>
  <c r="A75" i="23"/>
  <c r="A74" i="23"/>
  <c r="A73" i="23"/>
  <c r="J68" i="23"/>
  <c r="A68" i="23"/>
  <c r="A57" i="23"/>
  <c r="A56" i="23"/>
  <c r="A55" i="23"/>
  <c r="A54" i="23"/>
  <c r="A53" i="23"/>
  <c r="A52" i="23"/>
  <c r="J47" i="23"/>
  <c r="A47" i="23"/>
  <c r="A36" i="23"/>
  <c r="A35" i="23"/>
  <c r="A34" i="23"/>
  <c r="A33" i="23"/>
  <c r="A32" i="23"/>
  <c r="A31" i="23"/>
  <c r="J26" i="23"/>
  <c r="A26" i="23"/>
  <c r="A15" i="23"/>
  <c r="A14" i="23"/>
  <c r="A13" i="23"/>
  <c r="A12" i="23"/>
  <c r="A11" i="23"/>
  <c r="A10" i="23"/>
  <c r="J5" i="23"/>
  <c r="A5" i="23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3" i="22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D2" i="35"/>
  <c r="D2" i="30"/>
  <c r="D905" i="30" s="1"/>
  <c r="H9" i="40"/>
  <c r="D149" i="27"/>
  <c r="D212" i="27"/>
  <c r="I219" i="27" s="1"/>
  <c r="M9" i="40"/>
  <c r="M9" i="41"/>
  <c r="D359" i="26"/>
  <c r="I366" i="26" s="1"/>
  <c r="M366" i="26"/>
  <c r="D401" i="26"/>
  <c r="M408" i="26"/>
  <c r="D443" i="26"/>
  <c r="D233" i="30"/>
  <c r="I240" i="30" s="1"/>
  <c r="D1010" i="29"/>
  <c r="D947" i="29"/>
  <c r="N954" i="29" s="1"/>
  <c r="D779" i="29"/>
  <c r="D611" i="29"/>
  <c r="I618" i="29" s="1"/>
  <c r="D443" i="29"/>
  <c r="N450" i="29" s="1"/>
  <c r="D275" i="29"/>
  <c r="D107" i="29"/>
  <c r="N114" i="29" s="1"/>
  <c r="D905" i="29"/>
  <c r="D737" i="29"/>
  <c r="D569" i="29"/>
  <c r="D401" i="29"/>
  <c r="D233" i="29"/>
  <c r="N240" i="29" s="1"/>
  <c r="D65" i="29"/>
  <c r="I9" i="29"/>
  <c r="D1031" i="29"/>
  <c r="N1038" i="29" s="1"/>
  <c r="D863" i="29"/>
  <c r="D695" i="29"/>
  <c r="N702" i="29" s="1"/>
  <c r="D527" i="29"/>
  <c r="D359" i="29"/>
  <c r="D191" i="29"/>
  <c r="D23" i="29"/>
  <c r="N30" i="29" s="1"/>
  <c r="D989" i="29"/>
  <c r="N996" i="29" s="1"/>
  <c r="D821" i="29"/>
  <c r="D653" i="29"/>
  <c r="D485" i="29"/>
  <c r="N492" i="29" s="1"/>
  <c r="D338" i="29"/>
  <c r="D149" i="29"/>
  <c r="N156" i="29" s="1"/>
  <c r="D170" i="26"/>
  <c r="D233" i="26"/>
  <c r="D464" i="26"/>
  <c r="I471" i="26" s="1"/>
  <c r="D317" i="26"/>
  <c r="M324" i="26" s="1"/>
  <c r="D254" i="26"/>
  <c r="D191" i="26"/>
  <c r="D611" i="30"/>
  <c r="N618" i="30" s="1"/>
  <c r="D23" i="26"/>
  <c r="I30" i="26" s="1"/>
  <c r="D107" i="26"/>
  <c r="M114" i="26" s="1"/>
  <c r="D422" i="26"/>
  <c r="M429" i="26" s="1"/>
  <c r="D380" i="26"/>
  <c r="M387" i="26"/>
  <c r="D338" i="26"/>
  <c r="I345" i="26" s="1"/>
  <c r="M345" i="26"/>
  <c r="D275" i="26"/>
  <c r="D212" i="26"/>
  <c r="M219" i="26" s="1"/>
  <c r="D485" i="30"/>
  <c r="D653" i="30"/>
  <c r="D821" i="30"/>
  <c r="D989" i="30"/>
  <c r="D485" i="26"/>
  <c r="M492" i="26"/>
  <c r="D296" i="26"/>
  <c r="I303" i="26" s="1"/>
  <c r="M303" i="26"/>
  <c r="D149" i="26"/>
  <c r="M30" i="41"/>
  <c r="D191" i="30"/>
  <c r="N198" i="30" s="1"/>
  <c r="D695" i="30"/>
  <c r="I702" i="30" s="1"/>
  <c r="D863" i="30"/>
  <c r="I870" i="30" s="1"/>
  <c r="D1031" i="30"/>
  <c r="B787" i="29"/>
  <c r="G451" i="29"/>
  <c r="Q658" i="29"/>
  <c r="G661" i="29"/>
  <c r="B472" i="29"/>
  <c r="Q469" i="29"/>
  <c r="G472" i="29"/>
  <c r="H30" i="40"/>
  <c r="M30" i="40"/>
  <c r="D65" i="26"/>
  <c r="Q175" i="27"/>
  <c r="B14" i="28"/>
  <c r="AC241" i="29" s="1"/>
  <c r="I387" i="26"/>
  <c r="D44" i="26"/>
  <c r="D86" i="26"/>
  <c r="D128" i="26"/>
  <c r="Q217" i="26"/>
  <c r="Q385" i="26"/>
  <c r="B10" i="41"/>
  <c r="V3" i="41"/>
  <c r="G10" i="41"/>
  <c r="Q154" i="27"/>
  <c r="B4" i="28"/>
  <c r="AC31" i="29" s="1"/>
  <c r="J7" i="28"/>
  <c r="AC94" i="30" s="1"/>
  <c r="I7" i="28"/>
  <c r="G955" i="30"/>
  <c r="B955" i="30"/>
  <c r="Q952" i="30"/>
  <c r="V1032" i="30"/>
  <c r="Q1036" i="30"/>
  <c r="D65" i="35"/>
  <c r="G31" i="38"/>
  <c r="B31" i="38"/>
  <c r="B11" i="41"/>
  <c r="B12" i="38"/>
  <c r="G31" i="41"/>
  <c r="V24" i="41"/>
  <c r="B31" i="41"/>
  <c r="G12" i="40"/>
  <c r="G33" i="37"/>
  <c r="D65" i="34"/>
  <c r="M72" i="34" s="1"/>
  <c r="D23" i="34"/>
  <c r="M30" i="34" s="1"/>
  <c r="G73" i="37"/>
  <c r="D86" i="30"/>
  <c r="D212" i="30"/>
  <c r="N219" i="30" s="1"/>
  <c r="D254" i="30"/>
  <c r="D296" i="30"/>
  <c r="D338" i="30"/>
  <c r="D506" i="30"/>
  <c r="N513" i="30" s="1"/>
  <c r="D632" i="30"/>
  <c r="N639" i="30" s="1"/>
  <c r="D674" i="30"/>
  <c r="N681" i="30" s="1"/>
  <c r="D716" i="30"/>
  <c r="D758" i="30"/>
  <c r="D926" i="30"/>
  <c r="N933" i="30" s="1"/>
  <c r="N9" i="29"/>
  <c r="D44" i="29"/>
  <c r="N51" i="29" s="1"/>
  <c r="D86" i="29"/>
  <c r="D128" i="29"/>
  <c r="N135" i="29" s="1"/>
  <c r="D170" i="29"/>
  <c r="D212" i="29"/>
  <c r="D254" i="29"/>
  <c r="D296" i="29"/>
  <c r="D317" i="29"/>
  <c r="N324" i="29" s="1"/>
  <c r="D380" i="29"/>
  <c r="N387" i="29" s="1"/>
  <c r="D422" i="29"/>
  <c r="D464" i="29"/>
  <c r="D506" i="29"/>
  <c r="D548" i="29"/>
  <c r="N555" i="29" s="1"/>
  <c r="D590" i="29"/>
  <c r="I597" i="29" s="1"/>
  <c r="D632" i="29"/>
  <c r="D674" i="29"/>
  <c r="D716" i="29"/>
  <c r="D758" i="29"/>
  <c r="N765" i="29" s="1"/>
  <c r="D800" i="29"/>
  <c r="N807" i="29" s="1"/>
  <c r="D842" i="29"/>
  <c r="D884" i="29"/>
  <c r="D926" i="29"/>
  <c r="D968" i="29"/>
  <c r="D1010" i="30"/>
  <c r="I429" i="26"/>
  <c r="I492" i="26"/>
  <c r="I408" i="26"/>
  <c r="N912" i="30"/>
  <c r="I912" i="30"/>
  <c r="M450" i="26"/>
  <c r="I450" i="26"/>
  <c r="N282" i="29"/>
  <c r="I282" i="29"/>
  <c r="N660" i="30"/>
  <c r="I660" i="30"/>
  <c r="M240" i="26"/>
  <c r="I240" i="26"/>
  <c r="I30" i="29"/>
  <c r="I702" i="29"/>
  <c r="N744" i="29"/>
  <c r="I744" i="29"/>
  <c r="N1017" i="29"/>
  <c r="I1017" i="29"/>
  <c r="M471" i="26"/>
  <c r="N492" i="30"/>
  <c r="I492" i="30"/>
  <c r="M177" i="26"/>
  <c r="I177" i="26"/>
  <c r="N660" i="29"/>
  <c r="I660" i="29"/>
  <c r="N198" i="29"/>
  <c r="I198" i="29"/>
  <c r="N870" i="29"/>
  <c r="I870" i="29"/>
  <c r="N912" i="29"/>
  <c r="I912" i="29"/>
  <c r="N618" i="29"/>
  <c r="N870" i="30"/>
  <c r="M282" i="26"/>
  <c r="I282" i="26"/>
  <c r="N345" i="29"/>
  <c r="I345" i="29"/>
  <c r="I996" i="29"/>
  <c r="N534" i="29"/>
  <c r="I534" i="29"/>
  <c r="N576" i="29"/>
  <c r="I576" i="29"/>
  <c r="N1038" i="30"/>
  <c r="I1038" i="30"/>
  <c r="I156" i="29"/>
  <c r="N366" i="29"/>
  <c r="I366" i="29"/>
  <c r="N408" i="29"/>
  <c r="I408" i="29"/>
  <c r="I114" i="29"/>
  <c r="N597" i="29"/>
  <c r="N261" i="29"/>
  <c r="I261" i="29"/>
  <c r="I93" i="30"/>
  <c r="N93" i="30"/>
  <c r="H30" i="34"/>
  <c r="I135" i="26"/>
  <c r="M135" i="26"/>
  <c r="N849" i="29"/>
  <c r="I849" i="29"/>
  <c r="N681" i="29"/>
  <c r="I681" i="29"/>
  <c r="I324" i="29"/>
  <c r="M93" i="26"/>
  <c r="I93" i="26"/>
  <c r="N975" i="29"/>
  <c r="I975" i="29"/>
  <c r="I807" i="29"/>
  <c r="N639" i="29"/>
  <c r="I639" i="29"/>
  <c r="N303" i="29"/>
  <c r="I303" i="29"/>
  <c r="N303" i="30"/>
  <c r="I303" i="30"/>
  <c r="I51" i="26"/>
  <c r="M51" i="26"/>
  <c r="M72" i="26"/>
  <c r="I72" i="26"/>
  <c r="N429" i="29"/>
  <c r="I429" i="29"/>
  <c r="N93" i="29"/>
  <c r="I93" i="29"/>
  <c r="N723" i="29"/>
  <c r="I723" i="29"/>
  <c r="I387" i="29"/>
  <c r="N219" i="29"/>
  <c r="I219" i="29"/>
  <c r="N723" i="30"/>
  <c r="I723" i="30"/>
  <c r="N1017" i="30"/>
  <c r="I1017" i="30"/>
  <c r="J256" i="29" l="1"/>
  <c r="J613" i="29"/>
  <c r="J298" i="26"/>
  <c r="J25" i="41"/>
  <c r="J109" i="26"/>
  <c r="J4" i="29"/>
  <c r="J46" i="29"/>
  <c r="J67" i="29"/>
  <c r="J88" i="34"/>
  <c r="J277" i="27"/>
  <c r="J88" i="29"/>
  <c r="J256" i="27"/>
  <c r="J1033" i="30"/>
  <c r="J25" i="29"/>
  <c r="J109" i="29"/>
  <c r="J802" i="30"/>
  <c r="J4" i="23"/>
  <c r="J361" i="30"/>
  <c r="J130" i="30"/>
  <c r="J109" i="38"/>
  <c r="J4" i="40"/>
  <c r="J4" i="41"/>
  <c r="J46" i="35"/>
  <c r="J403" i="30"/>
  <c r="J781" i="30"/>
  <c r="J25" i="35"/>
  <c r="J1012" i="29"/>
  <c r="J634" i="29"/>
  <c r="J88" i="26"/>
  <c r="J235" i="27"/>
  <c r="J1033" i="29"/>
  <c r="J655" i="29"/>
  <c r="J382" i="30"/>
  <c r="J760" i="30"/>
  <c r="J4" i="35"/>
  <c r="J46" i="38"/>
  <c r="J319" i="26"/>
  <c r="J487" i="27"/>
  <c r="J340" i="30"/>
  <c r="J1012" i="30"/>
  <c r="J46" i="34"/>
  <c r="J88" i="38"/>
  <c r="J67" i="24"/>
  <c r="J340" i="26"/>
  <c r="J88" i="27"/>
  <c r="J466" i="27"/>
  <c r="J802" i="29"/>
  <c r="J613" i="30"/>
  <c r="J991" i="30"/>
  <c r="J4" i="34"/>
  <c r="J46" i="24"/>
  <c r="J361" i="26"/>
  <c r="J67" i="27"/>
  <c r="J445" i="27"/>
  <c r="J823" i="29"/>
  <c r="J592" i="30"/>
  <c r="J970" i="30"/>
  <c r="J25" i="24"/>
  <c r="J46" i="27"/>
  <c r="J319" i="29"/>
  <c r="J844" i="29"/>
  <c r="J193" i="30"/>
  <c r="J571" i="30"/>
  <c r="J109" i="37"/>
  <c r="J25" i="27"/>
  <c r="J298" i="29"/>
  <c r="J865" i="29"/>
  <c r="J172" i="30"/>
  <c r="J550" i="30"/>
  <c r="J67" i="37"/>
  <c r="J298" i="27"/>
  <c r="J277" i="29"/>
  <c r="J592" i="29"/>
  <c r="J151" i="30"/>
  <c r="J823" i="30"/>
  <c r="J25" i="37"/>
  <c r="J676" i="29"/>
  <c r="J46" i="26"/>
  <c r="J445" i="26"/>
  <c r="J235" i="26"/>
  <c r="J151" i="27"/>
  <c r="J361" i="27"/>
  <c r="J172" i="29"/>
  <c r="J382" i="29"/>
  <c r="J949" i="29"/>
  <c r="J739" i="29"/>
  <c r="J46" i="30"/>
  <c r="J256" i="30"/>
  <c r="J466" i="30"/>
  <c r="J676" i="30"/>
  <c r="J886" i="30"/>
  <c r="J25" i="34"/>
  <c r="J67" i="34"/>
  <c r="J109" i="34"/>
  <c r="J109" i="35"/>
  <c r="J25" i="38"/>
  <c r="J172" i="26"/>
  <c r="J4" i="27"/>
  <c r="J214" i="27"/>
  <c r="J235" i="29"/>
  <c r="J109" i="30"/>
  <c r="J319" i="30"/>
  <c r="J529" i="30"/>
  <c r="J25" i="40"/>
  <c r="J109" i="23"/>
  <c r="J697" i="29"/>
  <c r="J298" i="30"/>
  <c r="J508" i="30"/>
  <c r="J718" i="30"/>
  <c r="J25" i="26"/>
  <c r="J214" i="26"/>
  <c r="J928" i="29"/>
  <c r="J697" i="30"/>
  <c r="J4" i="26"/>
  <c r="J46" i="23"/>
  <c r="J109" i="24"/>
  <c r="J466" i="26"/>
  <c r="J256" i="26"/>
  <c r="J130" i="27"/>
  <c r="J340" i="27"/>
  <c r="J151" i="29"/>
  <c r="J361" i="29"/>
  <c r="J970" i="29"/>
  <c r="J760" i="29"/>
  <c r="J550" i="29"/>
  <c r="J529" i="29"/>
  <c r="J508" i="29"/>
  <c r="J487" i="29"/>
  <c r="J466" i="29"/>
  <c r="J25" i="30"/>
  <c r="J235" i="30"/>
  <c r="J445" i="30"/>
  <c r="J655" i="30"/>
  <c r="J865" i="30"/>
  <c r="J88" i="35"/>
  <c r="J4" i="37"/>
  <c r="J46" i="37"/>
  <c r="J88" i="37"/>
  <c r="J4" i="38"/>
  <c r="J4" i="24"/>
  <c r="J67" i="26"/>
  <c r="J382" i="26"/>
  <c r="J424" i="27"/>
  <c r="J445" i="29"/>
  <c r="J886" i="29"/>
  <c r="J739" i="30"/>
  <c r="J949" i="30"/>
  <c r="J67" i="38"/>
  <c r="J403" i="26"/>
  <c r="J193" i="26"/>
  <c r="J130" i="26"/>
  <c r="J193" i="27"/>
  <c r="J403" i="27"/>
  <c r="J214" i="29"/>
  <c r="J424" i="29"/>
  <c r="J907" i="29"/>
  <c r="J88" i="30"/>
  <c r="J928" i="30"/>
  <c r="J88" i="23"/>
  <c r="J424" i="26"/>
  <c r="J172" i="27"/>
  <c r="J382" i="27"/>
  <c r="J193" i="29"/>
  <c r="J403" i="29"/>
  <c r="J718" i="29"/>
  <c r="J67" i="30"/>
  <c r="J277" i="30"/>
  <c r="J487" i="30"/>
  <c r="J907" i="30"/>
  <c r="J67" i="23"/>
  <c r="J25" i="23"/>
  <c r="J88" i="24"/>
  <c r="J487" i="26"/>
  <c r="J277" i="26"/>
  <c r="J109" i="27"/>
  <c r="J319" i="27"/>
  <c r="J130" i="29"/>
  <c r="J340" i="29"/>
  <c r="J991" i="29"/>
  <c r="J781" i="29"/>
  <c r="J571" i="29"/>
  <c r="J4" i="30"/>
  <c r="J214" i="30"/>
  <c r="J424" i="30"/>
  <c r="J634" i="30"/>
  <c r="J844" i="30"/>
  <c r="M240" i="27"/>
  <c r="I240" i="27"/>
  <c r="B32" i="41"/>
  <c r="G32" i="41"/>
  <c r="I9" i="23"/>
  <c r="D65" i="23"/>
  <c r="D44" i="23"/>
  <c r="D107" i="23"/>
  <c r="D23" i="23"/>
  <c r="D86" i="23"/>
  <c r="Q784" i="29"/>
  <c r="G787" i="29"/>
  <c r="Q574" i="29"/>
  <c r="B577" i="29"/>
  <c r="B20" i="28"/>
  <c r="AC367" i="29" s="1"/>
  <c r="Q364" i="29" s="1"/>
  <c r="A20" i="28"/>
  <c r="A12" i="28"/>
  <c r="B12" i="28"/>
  <c r="AC199" i="29" s="1"/>
  <c r="D44" i="34"/>
  <c r="H9" i="34"/>
  <c r="D86" i="34"/>
  <c r="M9" i="34"/>
  <c r="D107" i="34"/>
  <c r="N177" i="29"/>
  <c r="I177" i="29"/>
  <c r="D44" i="35"/>
  <c r="D86" i="35"/>
  <c r="D107" i="35"/>
  <c r="D23" i="35"/>
  <c r="H9" i="35"/>
  <c r="M9" i="35"/>
  <c r="D2" i="38"/>
  <c r="D2" i="37"/>
  <c r="N471" i="29"/>
  <c r="I471" i="29"/>
  <c r="N261" i="30"/>
  <c r="I261" i="30"/>
  <c r="M261" i="26"/>
  <c r="I261" i="26"/>
  <c r="M156" i="26"/>
  <c r="I156" i="26"/>
  <c r="I450" i="29"/>
  <c r="I345" i="30"/>
  <c r="N345" i="30"/>
  <c r="I933" i="29"/>
  <c r="N933" i="29"/>
  <c r="N513" i="29"/>
  <c r="I513" i="29"/>
  <c r="M198" i="26"/>
  <c r="I198" i="26"/>
  <c r="N828" i="29"/>
  <c r="I828" i="29"/>
  <c r="N72" i="29"/>
  <c r="I72" i="29"/>
  <c r="N786" i="29"/>
  <c r="I786" i="29"/>
  <c r="M219" i="27"/>
  <c r="N891" i="29"/>
  <c r="I891" i="29"/>
  <c r="H72" i="34"/>
  <c r="I681" i="30"/>
  <c r="N996" i="30"/>
  <c r="I996" i="30"/>
  <c r="N240" i="30"/>
  <c r="D44" i="27"/>
  <c r="H72" i="35"/>
  <c r="M72" i="35"/>
  <c r="I156" i="27"/>
  <c r="M156" i="27"/>
  <c r="I555" i="29"/>
  <c r="I135" i="29"/>
  <c r="N765" i="30"/>
  <c r="I765" i="30"/>
  <c r="N828" i="30"/>
  <c r="I828" i="30"/>
  <c r="D86" i="27"/>
  <c r="I1038" i="29"/>
  <c r="I492" i="29"/>
  <c r="M30" i="26"/>
  <c r="G33" i="41"/>
  <c r="B33" i="41"/>
  <c r="D485" i="27"/>
  <c r="D359" i="27"/>
  <c r="D275" i="27"/>
  <c r="D422" i="27"/>
  <c r="D338" i="27"/>
  <c r="D254" i="27"/>
  <c r="M9" i="27"/>
  <c r="D23" i="27"/>
  <c r="D296" i="27"/>
  <c r="D401" i="27"/>
  <c r="D191" i="27"/>
  <c r="D464" i="27"/>
  <c r="I9" i="27"/>
  <c r="D317" i="27"/>
  <c r="D107" i="27"/>
  <c r="D443" i="27"/>
  <c r="D380" i="27"/>
  <c r="D128" i="27"/>
  <c r="D170" i="27"/>
  <c r="D107" i="24"/>
  <c r="N9" i="24"/>
  <c r="D65" i="24"/>
  <c r="D86" i="24"/>
  <c r="D44" i="24"/>
  <c r="D23" i="24"/>
  <c r="B22" i="28"/>
  <c r="AC409" i="29" s="1"/>
  <c r="V402" i="29" s="1"/>
  <c r="A22" i="28"/>
  <c r="V24" i="23"/>
  <c r="B31" i="23"/>
  <c r="Q784" i="30"/>
  <c r="B787" i="30"/>
  <c r="G787" i="30"/>
  <c r="I9" i="24"/>
  <c r="D65" i="27"/>
  <c r="N9" i="23"/>
  <c r="V213" i="29"/>
  <c r="Q217" i="29"/>
  <c r="B3" i="28"/>
  <c r="V570" i="29" s="1"/>
  <c r="A3" i="28"/>
  <c r="J10" i="28"/>
  <c r="AC157" i="30" s="1"/>
  <c r="I10" i="28"/>
  <c r="J21" i="28"/>
  <c r="AC388" i="30" s="1"/>
  <c r="B388" i="30" s="1"/>
  <c r="I21" i="28"/>
  <c r="I219" i="30"/>
  <c r="I51" i="29"/>
  <c r="I765" i="29"/>
  <c r="I639" i="30"/>
  <c r="I219" i="26"/>
  <c r="D590" i="30"/>
  <c r="D170" i="30"/>
  <c r="D527" i="30"/>
  <c r="D317" i="30"/>
  <c r="D947" i="30"/>
  <c r="B11" i="23"/>
  <c r="I25" i="28"/>
  <c r="I240" i="29"/>
  <c r="D968" i="30"/>
  <c r="D548" i="30"/>
  <c r="D128" i="30"/>
  <c r="D359" i="30"/>
  <c r="D149" i="30"/>
  <c r="D779" i="30"/>
  <c r="I9" i="30"/>
  <c r="I954" i="29"/>
  <c r="I618" i="30"/>
  <c r="I198" i="30"/>
  <c r="N702" i="30"/>
  <c r="I114" i="26"/>
  <c r="D884" i="30"/>
  <c r="D464" i="30"/>
  <c r="D44" i="30"/>
  <c r="D23" i="30"/>
  <c r="D443" i="30"/>
  <c r="D65" i="30"/>
  <c r="V276" i="30"/>
  <c r="I933" i="30"/>
  <c r="D842" i="30"/>
  <c r="B619" i="30"/>
  <c r="D569" i="30"/>
  <c r="I24" i="25"/>
  <c r="I513" i="30"/>
  <c r="I324" i="26"/>
  <c r="D422" i="30"/>
  <c r="N9" i="30"/>
  <c r="D275" i="30"/>
  <c r="D401" i="30"/>
  <c r="D737" i="30"/>
  <c r="D800" i="30"/>
  <c r="D380" i="30"/>
  <c r="I11" i="28"/>
  <c r="D107" i="30"/>
  <c r="B1039" i="30"/>
  <c r="G619" i="30"/>
  <c r="B283" i="29"/>
  <c r="V612" i="30"/>
  <c r="G283" i="29"/>
  <c r="Q952" i="29"/>
  <c r="G11" i="27"/>
  <c r="I44" i="28"/>
  <c r="I32" i="28"/>
  <c r="A15" i="25"/>
  <c r="I34" i="28"/>
  <c r="A23" i="25"/>
  <c r="G640" i="30"/>
  <c r="A8" i="28"/>
  <c r="B640" i="30"/>
  <c r="V24" i="30"/>
  <c r="B955" i="29"/>
  <c r="I19" i="28"/>
  <c r="B52" i="35"/>
  <c r="I39" i="28"/>
  <c r="V87" i="38"/>
  <c r="V45" i="23"/>
  <c r="I9" i="28"/>
  <c r="V3" i="40"/>
  <c r="Q469" i="27"/>
  <c r="B472" i="27"/>
  <c r="B10" i="40"/>
  <c r="Q91" i="27"/>
  <c r="A11" i="25"/>
  <c r="I29" i="28"/>
  <c r="Q322" i="26"/>
  <c r="A13" i="25"/>
  <c r="G96" i="38"/>
  <c r="B96" i="38"/>
  <c r="I4" i="28"/>
  <c r="B157" i="27"/>
  <c r="I47" i="28"/>
  <c r="V318" i="26"/>
  <c r="G31" i="23"/>
  <c r="A9" i="28"/>
  <c r="J42" i="28"/>
  <c r="AC829" i="30" s="1"/>
  <c r="Q826" i="30" s="1"/>
  <c r="I25" i="25"/>
  <c r="J38" i="28"/>
  <c r="AC745" i="30" s="1"/>
  <c r="Q742" i="30" s="1"/>
  <c r="J31" i="25"/>
  <c r="AC493" i="27" s="1"/>
  <c r="G493" i="27" s="1"/>
  <c r="V423" i="27"/>
  <c r="Q217" i="30"/>
  <c r="A12" i="25"/>
  <c r="B116" i="35"/>
  <c r="Q532" i="30"/>
  <c r="I20" i="25"/>
  <c r="B39" i="28"/>
  <c r="AC766" i="29" s="1"/>
  <c r="B30" i="25"/>
  <c r="AC472" i="26" s="1"/>
  <c r="B472" i="26" s="1"/>
  <c r="V150" i="27"/>
  <c r="B29" i="28"/>
  <c r="AC556" i="29" s="1"/>
  <c r="G556" i="29" s="1"/>
  <c r="G115" i="26"/>
  <c r="Q112" i="26"/>
  <c r="V108" i="26"/>
  <c r="B115" i="26"/>
  <c r="B74" i="38"/>
  <c r="G74" i="38"/>
  <c r="B115" i="38"/>
  <c r="G115" i="38"/>
  <c r="V108" i="38"/>
  <c r="AC10" i="35"/>
  <c r="V3" i="35" s="1"/>
  <c r="V45" i="35"/>
  <c r="B10" i="38"/>
  <c r="V381" i="26"/>
  <c r="A10" i="28"/>
  <c r="A31" i="25"/>
  <c r="A21" i="25"/>
  <c r="A37" i="28"/>
  <c r="Q280" i="26"/>
  <c r="G892" i="29"/>
  <c r="B493" i="26"/>
  <c r="J27" i="28"/>
  <c r="AC514" i="30" s="1"/>
  <c r="Q511" i="30" s="1"/>
  <c r="G1039" i="29"/>
  <c r="V276" i="26"/>
  <c r="Q490" i="26"/>
  <c r="B409" i="27"/>
  <c r="J22" i="25"/>
  <c r="AC304" i="27" s="1"/>
  <c r="G304" i="27" s="1"/>
  <c r="V339" i="26"/>
  <c r="G33" i="38"/>
  <c r="Q1036" i="29"/>
  <c r="A11" i="28"/>
  <c r="A45" i="28"/>
  <c r="G15" i="41"/>
  <c r="B283" i="30"/>
  <c r="V66" i="37"/>
  <c r="Q280" i="30"/>
  <c r="V213" i="26"/>
  <c r="I6" i="28"/>
  <c r="A27" i="28"/>
  <c r="V171" i="26"/>
  <c r="B12" i="34"/>
  <c r="V24" i="38"/>
  <c r="V3" i="38"/>
  <c r="G283" i="30"/>
  <c r="A17" i="28"/>
  <c r="G94" i="27"/>
  <c r="A52" i="28"/>
  <c r="A41" i="28"/>
  <c r="V486" i="26"/>
  <c r="B53" i="23"/>
  <c r="I28" i="25"/>
  <c r="I26" i="28"/>
  <c r="B46" i="28"/>
  <c r="AC913" i="29" s="1"/>
  <c r="V906" i="29" s="1"/>
  <c r="B116" i="38"/>
  <c r="I12" i="25"/>
  <c r="J45" i="28"/>
  <c r="AC892" i="30" s="1"/>
  <c r="B892" i="30" s="1"/>
  <c r="G53" i="24"/>
  <c r="B53" i="24"/>
  <c r="G724" i="29"/>
  <c r="V717" i="29"/>
  <c r="Q721" i="29"/>
  <c r="B724" i="29"/>
  <c r="V843" i="30"/>
  <c r="Q847" i="30"/>
  <c r="G73" i="38"/>
  <c r="B73" i="38"/>
  <c r="B32" i="23"/>
  <c r="G32" i="23"/>
  <c r="B514" i="29"/>
  <c r="Q511" i="29"/>
  <c r="G514" i="29"/>
  <c r="B117" i="37"/>
  <c r="G117" i="37"/>
  <c r="V66" i="26"/>
  <c r="Q70" i="26"/>
  <c r="G75" i="38"/>
  <c r="B75" i="38"/>
  <c r="G54" i="38"/>
  <c r="B54" i="38"/>
  <c r="V108" i="27"/>
  <c r="B115" i="27"/>
  <c r="G33" i="34"/>
  <c r="B33" i="34"/>
  <c r="G73" i="23"/>
  <c r="B73" i="23"/>
  <c r="Q595" i="29"/>
  <c r="B598" i="29"/>
  <c r="G598" i="29"/>
  <c r="G12" i="27"/>
  <c r="B12" i="27"/>
  <c r="V759" i="29"/>
  <c r="B766" i="29"/>
  <c r="B409" i="26"/>
  <c r="V402" i="26"/>
  <c r="B116" i="23"/>
  <c r="G116" i="23"/>
  <c r="G53" i="38"/>
  <c r="B53" i="38"/>
  <c r="AC10" i="29"/>
  <c r="V276" i="29"/>
  <c r="V885" i="29"/>
  <c r="V654" i="29"/>
  <c r="G96" i="37"/>
  <c r="B96" i="37"/>
  <c r="G11" i="37"/>
  <c r="B11" i="37"/>
  <c r="V213" i="30"/>
  <c r="G220" i="29"/>
  <c r="B6" i="28"/>
  <c r="AC73" i="29" s="1"/>
  <c r="Q70" i="29" s="1"/>
  <c r="Q91" i="26"/>
  <c r="J11" i="25"/>
  <c r="AC73" i="27" s="1"/>
  <c r="A21" i="28"/>
  <c r="B25" i="25"/>
  <c r="AC367" i="26" s="1"/>
  <c r="B220" i="30"/>
  <c r="V822" i="29"/>
  <c r="V171" i="29"/>
  <c r="V633" i="30"/>
  <c r="Q343" i="26"/>
  <c r="V87" i="27"/>
  <c r="I10" i="25"/>
  <c r="G54" i="23"/>
  <c r="B95" i="23"/>
  <c r="B117" i="23"/>
  <c r="I29" i="25"/>
  <c r="A24" i="25"/>
  <c r="B95" i="34"/>
  <c r="G388" i="30"/>
  <c r="V948" i="30"/>
  <c r="V528" i="30"/>
  <c r="G346" i="26"/>
  <c r="B388" i="29"/>
  <c r="B75" i="23"/>
  <c r="A51" i="28"/>
  <c r="A36" i="28"/>
  <c r="A31" i="28"/>
  <c r="A28" i="28"/>
  <c r="B47" i="28"/>
  <c r="AC934" i="29" s="1"/>
  <c r="G934" i="29" s="1"/>
  <c r="B33" i="28"/>
  <c r="AC640" i="29" s="1"/>
  <c r="Q175" i="26"/>
  <c r="V381" i="29"/>
  <c r="B682" i="29"/>
  <c r="V24" i="27"/>
  <c r="Q658" i="30"/>
  <c r="Q385" i="29"/>
  <c r="B346" i="26"/>
  <c r="B11" i="34"/>
  <c r="V108" i="34"/>
  <c r="V108" i="29"/>
  <c r="V654" i="30"/>
  <c r="B178" i="26"/>
  <c r="A16" i="25"/>
  <c r="B493" i="30"/>
  <c r="B661" i="30"/>
  <c r="V486" i="30"/>
  <c r="G115" i="34"/>
  <c r="B1018" i="29"/>
  <c r="B220" i="29"/>
  <c r="I17" i="25"/>
  <c r="A35" i="28"/>
  <c r="Q490" i="30"/>
  <c r="V738" i="29"/>
  <c r="V339" i="27"/>
  <c r="G178" i="26"/>
  <c r="V780" i="30"/>
  <c r="I18" i="25"/>
  <c r="I30" i="25"/>
  <c r="I16" i="28"/>
  <c r="V864" i="29"/>
  <c r="J49" i="28"/>
  <c r="AC976" i="30" s="1"/>
  <c r="G976" i="30" s="1"/>
  <c r="J14" i="28"/>
  <c r="AC241" i="30" s="1"/>
  <c r="Q238" i="30" s="1"/>
  <c r="G13" i="26"/>
  <c r="B13" i="26"/>
  <c r="Q700" i="29"/>
  <c r="G703" i="29"/>
  <c r="B703" i="29"/>
  <c r="V360" i="29"/>
  <c r="G367" i="29"/>
  <c r="B367" i="29"/>
  <c r="B12" i="26"/>
  <c r="G12" i="26"/>
  <c r="B472" i="30"/>
  <c r="G472" i="30"/>
  <c r="Q469" i="30"/>
  <c r="V465" i="30"/>
  <c r="I26" i="25"/>
  <c r="J26" i="25"/>
  <c r="AC388" i="27" s="1"/>
  <c r="B52" i="30"/>
  <c r="Q49" i="30"/>
  <c r="G52" i="30"/>
  <c r="V45" i="30"/>
  <c r="G32" i="38"/>
  <c r="B32" i="38"/>
  <c r="B94" i="30"/>
  <c r="V87" i="30"/>
  <c r="G94" i="30"/>
  <c r="Q91" i="30"/>
  <c r="G96" i="24"/>
  <c r="B96" i="24"/>
  <c r="B808" i="29"/>
  <c r="Q805" i="29"/>
  <c r="V801" i="29"/>
  <c r="B325" i="29"/>
  <c r="G325" i="29"/>
  <c r="Q322" i="29"/>
  <c r="B304" i="30"/>
  <c r="V297" i="30"/>
  <c r="B12" i="35"/>
  <c r="G12" i="35"/>
  <c r="B33" i="24"/>
  <c r="G33" i="24"/>
  <c r="Q427" i="27"/>
  <c r="B430" i="27"/>
  <c r="V297" i="27"/>
  <c r="B136" i="29"/>
  <c r="G136" i="29"/>
  <c r="Q133" i="29"/>
  <c r="V129" i="29"/>
  <c r="G241" i="26"/>
  <c r="V234" i="26"/>
  <c r="Q238" i="26"/>
  <c r="B241" i="26"/>
  <c r="V3" i="24"/>
  <c r="B10" i="24"/>
  <c r="G10" i="24"/>
  <c r="V423" i="30"/>
  <c r="G430" i="30"/>
  <c r="Q427" i="30"/>
  <c r="B430" i="30"/>
  <c r="B136" i="30"/>
  <c r="V129" i="30"/>
  <c r="Q133" i="30"/>
  <c r="G136" i="30"/>
  <c r="V549" i="30"/>
  <c r="B556" i="30"/>
  <c r="G556" i="30"/>
  <c r="Q553" i="30"/>
  <c r="B11" i="40"/>
  <c r="G11" i="40"/>
  <c r="B95" i="38"/>
  <c r="G95" i="38"/>
  <c r="B53" i="34"/>
  <c r="G53" i="34"/>
  <c r="G53" i="37"/>
  <c r="B53" i="37"/>
  <c r="B96" i="23"/>
  <c r="G96" i="23"/>
  <c r="V24" i="29"/>
  <c r="G31" i="29"/>
  <c r="Q28" i="29"/>
  <c r="J14" i="25"/>
  <c r="AC136" i="27" s="1"/>
  <c r="V129" i="27" s="1"/>
  <c r="I14" i="25"/>
  <c r="V444" i="29"/>
  <c r="Q448" i="29"/>
  <c r="B451" i="29"/>
  <c r="Q805" i="30"/>
  <c r="V801" i="30"/>
  <c r="B808" i="30"/>
  <c r="G808" i="30"/>
  <c r="V45" i="38"/>
  <c r="B52" i="38"/>
  <c r="G52" i="38"/>
  <c r="B74" i="34"/>
  <c r="G74" i="34"/>
  <c r="G32" i="35"/>
  <c r="B32" i="35"/>
  <c r="G95" i="37"/>
  <c r="B95" i="37"/>
  <c r="G31" i="37"/>
  <c r="B31" i="37"/>
  <c r="V45" i="24"/>
  <c r="B52" i="24"/>
  <c r="B74" i="24"/>
  <c r="G74" i="24"/>
  <c r="G14" i="26"/>
  <c r="B14" i="26"/>
  <c r="G116" i="37"/>
  <c r="B116" i="37"/>
  <c r="V108" i="37"/>
  <c r="G115" i="37"/>
  <c r="B115" i="37"/>
  <c r="B115" i="23"/>
  <c r="G115" i="23"/>
  <c r="V297" i="29"/>
  <c r="G304" i="29"/>
  <c r="Q301" i="29"/>
  <c r="G73" i="24"/>
  <c r="V66" i="24"/>
  <c r="B15" i="27"/>
  <c r="G15" i="27"/>
  <c r="G178" i="27"/>
  <c r="V171" i="27"/>
  <c r="B178" i="27"/>
  <c r="Q973" i="30"/>
  <c r="V45" i="37"/>
  <c r="B52" i="37"/>
  <c r="G52" i="37"/>
  <c r="B304" i="29"/>
  <c r="B31" i="29"/>
  <c r="Q238" i="29"/>
  <c r="G430" i="27"/>
  <c r="B52" i="27"/>
  <c r="G52" i="27"/>
  <c r="V45" i="27"/>
  <c r="G367" i="27"/>
  <c r="V360" i="27"/>
  <c r="Q364" i="27"/>
  <c r="B367" i="27"/>
  <c r="V465" i="26"/>
  <c r="Q469" i="26"/>
  <c r="G472" i="26"/>
  <c r="B871" i="30"/>
  <c r="Q868" i="30"/>
  <c r="V864" i="30"/>
  <c r="G871" i="30"/>
  <c r="G32" i="37"/>
  <c r="B32" i="37"/>
  <c r="I5" i="28"/>
  <c r="Q343" i="27"/>
  <c r="A14" i="25"/>
  <c r="A24" i="28"/>
  <c r="I15" i="28"/>
  <c r="V3" i="30"/>
  <c r="J35" i="28"/>
  <c r="AC682" i="30" s="1"/>
  <c r="Q679" i="30" s="1"/>
  <c r="B94" i="34"/>
  <c r="A18" i="28"/>
  <c r="B535" i="30"/>
  <c r="G577" i="29"/>
  <c r="G409" i="26"/>
  <c r="Q406" i="26"/>
  <c r="I15" i="25"/>
  <c r="G73" i="26"/>
  <c r="B325" i="26"/>
  <c r="G409" i="27"/>
  <c r="I52" i="28"/>
  <c r="A48" i="28"/>
  <c r="A44" i="28"/>
  <c r="A42" i="28"/>
  <c r="A40" i="28"/>
  <c r="A38" i="28"/>
  <c r="I33" i="28"/>
  <c r="I17" i="28"/>
  <c r="A13" i="28"/>
  <c r="B49" i="28"/>
  <c r="AC976" i="29" s="1"/>
  <c r="B22" i="25"/>
  <c r="AC304" i="26" s="1"/>
  <c r="G304" i="26" s="1"/>
  <c r="B10" i="25"/>
  <c r="AC52" i="26" s="1"/>
  <c r="V45" i="26" s="1"/>
  <c r="J50" i="28"/>
  <c r="AC997" i="30" s="1"/>
  <c r="B997" i="30" s="1"/>
  <c r="J22" i="28"/>
  <c r="AC409" i="30" s="1"/>
  <c r="V87" i="34"/>
  <c r="B33" i="35"/>
  <c r="B745" i="29"/>
  <c r="A20" i="25"/>
  <c r="I41" i="28"/>
  <c r="I28" i="28"/>
  <c r="I12" i="28"/>
  <c r="J46" i="28"/>
  <c r="AC913" i="30" s="1"/>
  <c r="Q910" i="30" s="1"/>
  <c r="B75" i="35"/>
  <c r="G117" i="38"/>
  <c r="G745" i="29"/>
  <c r="G619" i="29"/>
  <c r="B12" i="23"/>
  <c r="G74" i="23"/>
  <c r="Q112" i="27"/>
  <c r="V87" i="29"/>
  <c r="G997" i="29"/>
  <c r="Q742" i="29"/>
  <c r="G94" i="38"/>
  <c r="Q994" i="29"/>
  <c r="A30" i="28"/>
  <c r="I20" i="28"/>
  <c r="B73" i="30"/>
  <c r="G850" i="30"/>
  <c r="B94" i="38"/>
  <c r="G829" i="29"/>
  <c r="G871" i="29"/>
  <c r="Q826" i="29"/>
  <c r="B619" i="29"/>
  <c r="G199" i="30"/>
  <c r="Q490" i="27"/>
  <c r="B829" i="29"/>
  <c r="V402" i="27"/>
  <c r="Q91" i="29"/>
  <c r="V990" i="29"/>
  <c r="B871" i="29"/>
  <c r="V612" i="29"/>
  <c r="B73" i="26"/>
  <c r="V633" i="29"/>
  <c r="V507" i="29"/>
  <c r="G73" i="30"/>
  <c r="G15" i="40"/>
  <c r="B94" i="29"/>
  <c r="Q868" i="29"/>
  <c r="V192" i="30"/>
  <c r="V465" i="27"/>
  <c r="I19" i="25"/>
  <c r="A32" i="28"/>
  <c r="A16" i="28"/>
  <c r="Q70" i="30"/>
  <c r="B850" i="30"/>
  <c r="G11" i="24"/>
  <c r="B11" i="24"/>
  <c r="V255" i="26"/>
  <c r="G262" i="26"/>
  <c r="Q259" i="26"/>
  <c r="B262" i="26"/>
  <c r="G12" i="41"/>
  <c r="B12" i="41"/>
  <c r="B74" i="35"/>
  <c r="G74" i="35"/>
  <c r="Q154" i="29"/>
  <c r="G157" i="29"/>
  <c r="B157" i="29"/>
  <c r="G54" i="24"/>
  <c r="B54" i="24"/>
  <c r="G262" i="27"/>
  <c r="Q259" i="27"/>
  <c r="B262" i="27"/>
  <c r="V255" i="27"/>
  <c r="G850" i="29"/>
  <c r="Q847" i="29"/>
  <c r="V843" i="29"/>
  <c r="B850" i="29"/>
  <c r="G346" i="29"/>
  <c r="Q343" i="29"/>
  <c r="V339" i="29"/>
  <c r="B346" i="29"/>
  <c r="G32" i="34"/>
  <c r="B32" i="34"/>
  <c r="V129" i="26"/>
  <c r="B136" i="26"/>
  <c r="Q133" i="26"/>
  <c r="G136" i="26"/>
  <c r="G95" i="24"/>
  <c r="B95" i="24"/>
  <c r="B115" i="35"/>
  <c r="V108" i="35"/>
  <c r="G115" i="35"/>
  <c r="B94" i="24"/>
  <c r="V87" i="24"/>
  <c r="G94" i="24"/>
  <c r="B32" i="24"/>
  <c r="G32" i="24"/>
  <c r="G199" i="26"/>
  <c r="B199" i="26"/>
  <c r="V192" i="26"/>
  <c r="Q196" i="26"/>
  <c r="G36" i="40"/>
  <c r="B36" i="40"/>
  <c r="V24" i="24"/>
  <c r="B31" i="24"/>
  <c r="G31" i="24"/>
  <c r="B199" i="27"/>
  <c r="V192" i="27"/>
  <c r="Q196" i="27"/>
  <c r="G199" i="27"/>
  <c r="G913" i="29"/>
  <c r="V444" i="27"/>
  <c r="B451" i="27"/>
  <c r="Q448" i="27"/>
  <c r="G451" i="27"/>
  <c r="B116" i="24"/>
  <c r="G116" i="24"/>
  <c r="G178" i="30"/>
  <c r="Q175" i="30"/>
  <c r="B178" i="30"/>
  <c r="V171" i="30"/>
  <c r="V192" i="29"/>
  <c r="G199" i="29"/>
  <c r="Q196" i="29"/>
  <c r="B199" i="29"/>
  <c r="G12" i="24"/>
  <c r="B12" i="24"/>
  <c r="Q364" i="30"/>
  <c r="V360" i="30"/>
  <c r="B367" i="30"/>
  <c r="G367" i="30"/>
  <c r="B241" i="29"/>
  <c r="B346" i="27"/>
  <c r="G33" i="23"/>
  <c r="G13" i="27"/>
  <c r="B13" i="27"/>
  <c r="J23" i="25"/>
  <c r="AC325" i="27" s="1"/>
  <c r="I23" i="25"/>
  <c r="A50" i="28"/>
  <c r="Q679" i="29"/>
  <c r="G682" i="29"/>
  <c r="B514" i="30"/>
  <c r="B934" i="30"/>
  <c r="Q931" i="30"/>
  <c r="G934" i="30"/>
  <c r="V927" i="30"/>
  <c r="G11" i="35"/>
  <c r="B11" i="35"/>
  <c r="G54" i="37"/>
  <c r="B54" i="37"/>
  <c r="B73" i="34"/>
  <c r="G73" i="34"/>
  <c r="V45" i="34"/>
  <c r="G52" i="34"/>
  <c r="G95" i="35"/>
  <c r="B95" i="35"/>
  <c r="G53" i="35"/>
  <c r="B53" i="35"/>
  <c r="G10" i="37"/>
  <c r="B10" i="37"/>
  <c r="V3" i="37"/>
  <c r="Q763" i="29"/>
  <c r="G766" i="29"/>
  <c r="G325" i="30"/>
  <c r="B325" i="30"/>
  <c r="V318" i="30"/>
  <c r="Q322" i="30"/>
  <c r="I30" i="28"/>
  <c r="J30" i="28"/>
  <c r="AC577" i="30" s="1"/>
  <c r="B11" i="38"/>
  <c r="G11" i="38"/>
  <c r="V87" i="23"/>
  <c r="G94" i="23"/>
  <c r="AC10" i="23"/>
  <c r="V108" i="23"/>
  <c r="V66" i="23"/>
  <c r="G14" i="27"/>
  <c r="B14" i="27"/>
  <c r="G262" i="29"/>
  <c r="Q259" i="29"/>
  <c r="G157" i="26"/>
  <c r="B157" i="26"/>
  <c r="I8" i="28"/>
  <c r="J8" i="28"/>
  <c r="AC115" i="30" s="1"/>
  <c r="G96" i="34"/>
  <c r="B96" i="34"/>
  <c r="G31" i="26"/>
  <c r="Q28" i="26"/>
  <c r="V24" i="26"/>
  <c r="V234" i="27"/>
  <c r="V213" i="27"/>
  <c r="V423" i="26"/>
  <c r="Q427" i="26"/>
  <c r="B430" i="26"/>
  <c r="J24" i="28"/>
  <c r="AC451" i="30" s="1"/>
  <c r="G54" i="34"/>
  <c r="B54" i="34"/>
  <c r="G31" i="34"/>
  <c r="B31" i="34"/>
  <c r="V24" i="34"/>
  <c r="V3" i="34"/>
  <c r="G10" i="34"/>
  <c r="B10" i="34"/>
  <c r="V87" i="35"/>
  <c r="G94" i="35"/>
  <c r="B94" i="35"/>
  <c r="V66" i="35"/>
  <c r="G73" i="35"/>
  <c r="B73" i="35"/>
  <c r="Q238" i="27"/>
  <c r="Q217" i="27"/>
  <c r="B26" i="28"/>
  <c r="AC493" i="29" s="1"/>
  <c r="Q763" i="30"/>
  <c r="B766" i="30"/>
  <c r="G766" i="30"/>
  <c r="V759" i="30"/>
  <c r="G262" i="30"/>
  <c r="V255" i="30"/>
  <c r="Q259" i="30"/>
  <c r="J51" i="28"/>
  <c r="AC1018" i="30" s="1"/>
  <c r="I51" i="28"/>
  <c r="G31" i="40"/>
  <c r="B31" i="40"/>
  <c r="G116" i="34"/>
  <c r="B116" i="34"/>
  <c r="B241" i="27"/>
  <c r="B220" i="27"/>
  <c r="B73" i="24"/>
  <c r="V3" i="26"/>
  <c r="G10" i="26"/>
  <c r="B10" i="26"/>
  <c r="B29" i="25"/>
  <c r="AC451" i="26" s="1"/>
  <c r="A29" i="25"/>
  <c r="G157" i="30"/>
  <c r="B157" i="30"/>
  <c r="V150" i="30"/>
  <c r="Q154" i="30"/>
  <c r="V24" i="35"/>
  <c r="G31" i="35"/>
  <c r="B31" i="35"/>
  <c r="G74" i="37"/>
  <c r="B74" i="37"/>
  <c r="G241" i="29"/>
  <c r="V3" i="27"/>
  <c r="B10" i="27"/>
  <c r="V381" i="30"/>
  <c r="Q385" i="30"/>
  <c r="Q7" i="30"/>
  <c r="B10" i="30"/>
  <c r="B75" i="37"/>
  <c r="B117" i="35"/>
  <c r="G117" i="35"/>
  <c r="B54" i="35"/>
  <c r="G54" i="35"/>
  <c r="B31" i="30"/>
  <c r="Q889" i="29"/>
  <c r="Q532" i="29"/>
  <c r="B283" i="26"/>
  <c r="J31" i="28"/>
  <c r="AC598" i="30" s="1"/>
  <c r="J36" i="28"/>
  <c r="AC703" i="30" s="1"/>
  <c r="I36" i="28"/>
  <c r="G32" i="40"/>
  <c r="B32" i="40"/>
  <c r="G96" i="35"/>
  <c r="B96" i="35"/>
  <c r="G12" i="37"/>
  <c r="B12" i="37"/>
  <c r="B115" i="29"/>
  <c r="Q28" i="30"/>
  <c r="B535" i="29"/>
  <c r="B75" i="24"/>
  <c r="B829" i="30"/>
  <c r="J37" i="28"/>
  <c r="AC724" i="30" s="1"/>
  <c r="I37" i="28"/>
  <c r="G75" i="34"/>
  <c r="B33" i="40"/>
  <c r="G33" i="40"/>
  <c r="V24" i="37"/>
  <c r="Q112" i="29"/>
  <c r="G31" i="30"/>
  <c r="G115" i="29"/>
  <c r="B262" i="29"/>
  <c r="V150" i="26"/>
  <c r="Q1015" i="29"/>
  <c r="B15" i="26"/>
  <c r="G15" i="26"/>
  <c r="B23" i="28"/>
  <c r="AC430" i="29" s="1"/>
  <c r="A23" i="28"/>
  <c r="G178" i="29"/>
  <c r="Q175" i="29"/>
  <c r="B5" i="28"/>
  <c r="AC52" i="29" s="1"/>
  <c r="B94" i="26"/>
  <c r="V87" i="26"/>
  <c r="B199" i="30"/>
  <c r="V66" i="38"/>
  <c r="V87" i="37"/>
  <c r="G94" i="37"/>
  <c r="B94" i="37"/>
  <c r="V339" i="30"/>
  <c r="I27" i="25"/>
  <c r="J21" i="25"/>
  <c r="AC283" i="27" s="1"/>
  <c r="Q301" i="30"/>
  <c r="Q343" i="30"/>
  <c r="G346" i="30"/>
  <c r="G115" i="27"/>
  <c r="B117" i="34"/>
  <c r="B117" i="24"/>
  <c r="G117" i="24"/>
  <c r="B115" i="24"/>
  <c r="V108" i="24"/>
  <c r="G115" i="24"/>
  <c r="B409" i="29" l="1"/>
  <c r="N282" i="30"/>
  <c r="I282" i="30"/>
  <c r="V486" i="27"/>
  <c r="V528" i="29"/>
  <c r="V948" i="29"/>
  <c r="I387" i="30"/>
  <c r="N387" i="30"/>
  <c r="N576" i="30"/>
  <c r="I576" i="30"/>
  <c r="N891" i="30"/>
  <c r="I891" i="30"/>
  <c r="N135" i="30"/>
  <c r="I135" i="30"/>
  <c r="I597" i="30"/>
  <c r="N597" i="30"/>
  <c r="I177" i="27"/>
  <c r="M177" i="27"/>
  <c r="M303" i="27"/>
  <c r="I303" i="27"/>
  <c r="I93" i="23"/>
  <c r="N93" i="23"/>
  <c r="V738" i="30"/>
  <c r="I807" i="30"/>
  <c r="N807" i="30"/>
  <c r="N555" i="30"/>
  <c r="I555" i="30"/>
  <c r="I135" i="27"/>
  <c r="M135" i="27"/>
  <c r="M30" i="27"/>
  <c r="I30" i="27"/>
  <c r="H30" i="35"/>
  <c r="M30" i="35"/>
  <c r="H51" i="34"/>
  <c r="M51" i="34"/>
  <c r="I30" i="23"/>
  <c r="N30" i="23"/>
  <c r="N744" i="30"/>
  <c r="I744" i="30"/>
  <c r="N849" i="30"/>
  <c r="I849" i="30"/>
  <c r="N975" i="30"/>
  <c r="I975" i="30"/>
  <c r="M387" i="27"/>
  <c r="I387" i="27"/>
  <c r="M114" i="35"/>
  <c r="H114" i="35"/>
  <c r="N114" i="23"/>
  <c r="I114" i="23"/>
  <c r="N408" i="30"/>
  <c r="I408" i="30"/>
  <c r="M450" i="27"/>
  <c r="I450" i="27"/>
  <c r="M261" i="27"/>
  <c r="I261" i="27"/>
  <c r="N51" i="23"/>
  <c r="I51" i="23"/>
  <c r="N30" i="24"/>
  <c r="I30" i="24"/>
  <c r="G745" i="30"/>
  <c r="Q553" i="29"/>
  <c r="Q406" i="29"/>
  <c r="V591" i="29"/>
  <c r="N72" i="30"/>
  <c r="I72" i="30"/>
  <c r="I72" i="27"/>
  <c r="M72" i="27"/>
  <c r="I51" i="24"/>
  <c r="N51" i="24"/>
  <c r="I324" i="27"/>
  <c r="M324" i="27"/>
  <c r="M429" i="27"/>
  <c r="I429" i="27"/>
  <c r="I51" i="27"/>
  <c r="M51" i="27"/>
  <c r="H93" i="35"/>
  <c r="M93" i="35"/>
  <c r="I114" i="27"/>
  <c r="M114" i="27"/>
  <c r="M345" i="27"/>
  <c r="I345" i="27"/>
  <c r="M93" i="27"/>
  <c r="I93" i="27"/>
  <c r="B493" i="27"/>
  <c r="B745" i="30"/>
  <c r="B556" i="29"/>
  <c r="G409" i="29"/>
  <c r="V675" i="29"/>
  <c r="N429" i="30"/>
  <c r="I429" i="30"/>
  <c r="N450" i="30"/>
  <c r="I450" i="30"/>
  <c r="I954" i="30"/>
  <c r="N954" i="30"/>
  <c r="I93" i="24"/>
  <c r="N93" i="24"/>
  <c r="M282" i="27"/>
  <c r="I282" i="27"/>
  <c r="N72" i="23"/>
  <c r="I72" i="23"/>
  <c r="B241" i="30"/>
  <c r="V549" i="29"/>
  <c r="V696" i="29"/>
  <c r="V1032" i="29"/>
  <c r="N30" i="30"/>
  <c r="I30" i="30"/>
  <c r="N786" i="30"/>
  <c r="I786" i="30"/>
  <c r="N324" i="30"/>
  <c r="I324" i="30"/>
  <c r="I72" i="24"/>
  <c r="N72" i="24"/>
  <c r="I471" i="27"/>
  <c r="M471" i="27"/>
  <c r="M366" i="27"/>
  <c r="I366" i="27"/>
  <c r="D44" i="37"/>
  <c r="D23" i="37"/>
  <c r="D86" i="37"/>
  <c r="D107" i="37"/>
  <c r="D65" i="37"/>
  <c r="I9" i="37"/>
  <c r="N9" i="37"/>
  <c r="H114" i="34"/>
  <c r="M114" i="34"/>
  <c r="H51" i="35"/>
  <c r="M51" i="35"/>
  <c r="V507" i="30"/>
  <c r="V318" i="29"/>
  <c r="V1011" i="29"/>
  <c r="V780" i="29"/>
  <c r="V234" i="29"/>
  <c r="V465" i="29"/>
  <c r="N114" i="30"/>
  <c r="I114" i="30"/>
  <c r="N51" i="30"/>
  <c r="I51" i="30"/>
  <c r="N156" i="30"/>
  <c r="I156" i="30"/>
  <c r="N534" i="30"/>
  <c r="I534" i="30"/>
  <c r="M198" i="27"/>
  <c r="I198" i="27"/>
  <c r="I492" i="27"/>
  <c r="M492" i="27"/>
  <c r="D65" i="38"/>
  <c r="D23" i="38"/>
  <c r="N9" i="38"/>
  <c r="D107" i="38"/>
  <c r="I9" i="38"/>
  <c r="D44" i="38"/>
  <c r="D86" i="38"/>
  <c r="G514" i="30"/>
  <c r="G136" i="27"/>
  <c r="V150" i="29"/>
  <c r="V822" i="30"/>
  <c r="V255" i="29"/>
  <c r="N471" i="30"/>
  <c r="I471" i="30"/>
  <c r="N366" i="30"/>
  <c r="I366" i="30"/>
  <c r="N177" i="30"/>
  <c r="I177" i="30"/>
  <c r="N114" i="24"/>
  <c r="I114" i="24"/>
  <c r="M408" i="27"/>
  <c r="I408" i="27"/>
  <c r="M93" i="34"/>
  <c r="H93" i="34"/>
  <c r="V885" i="30"/>
  <c r="Q133" i="27"/>
  <c r="B136" i="27"/>
  <c r="B913" i="29"/>
  <c r="Q910" i="29"/>
  <c r="B304" i="27"/>
  <c r="G997" i="30"/>
  <c r="B913" i="30"/>
  <c r="Q994" i="30"/>
  <c r="Q301" i="27"/>
  <c r="Q889" i="30"/>
  <c r="G892" i="30"/>
  <c r="G829" i="30"/>
  <c r="B10" i="35"/>
  <c r="G10" i="35"/>
  <c r="V990" i="30"/>
  <c r="B682" i="30"/>
  <c r="B73" i="27"/>
  <c r="V66" i="27"/>
  <c r="Q931" i="29"/>
  <c r="V927" i="29"/>
  <c r="B934" i="29"/>
  <c r="G73" i="29"/>
  <c r="B73" i="29"/>
  <c r="V66" i="29"/>
  <c r="G241" i="30"/>
  <c r="V234" i="30"/>
  <c r="V969" i="30"/>
  <c r="B976" i="30"/>
  <c r="Q7" i="29"/>
  <c r="G10" i="29"/>
  <c r="B10" i="29"/>
  <c r="V3" i="29"/>
  <c r="G367" i="26"/>
  <c r="B367" i="26"/>
  <c r="V360" i="26"/>
  <c r="Q364" i="26"/>
  <c r="G682" i="30"/>
  <c r="G73" i="27"/>
  <c r="Q70" i="27"/>
  <c r="B640" i="29"/>
  <c r="Q637" i="29"/>
  <c r="G640" i="29"/>
  <c r="V675" i="30"/>
  <c r="G52" i="26"/>
  <c r="B52" i="26"/>
  <c r="V381" i="27"/>
  <c r="G388" i="27"/>
  <c r="Q385" i="27"/>
  <c r="B388" i="27"/>
  <c r="Q49" i="26"/>
  <c r="Q406" i="30"/>
  <c r="B409" i="30"/>
  <c r="G409" i="30"/>
  <c r="V402" i="30"/>
  <c r="G913" i="30"/>
  <c r="V906" i="30"/>
  <c r="B304" i="26"/>
  <c r="V297" i="26"/>
  <c r="Q301" i="26"/>
  <c r="B976" i="29"/>
  <c r="Q973" i="29"/>
  <c r="G976" i="29"/>
  <c r="V969" i="29"/>
  <c r="G430" i="29"/>
  <c r="Q427" i="29"/>
  <c r="V423" i="29"/>
  <c r="B430" i="29"/>
  <c r="Q700" i="30"/>
  <c r="G703" i="30"/>
  <c r="V696" i="30"/>
  <c r="B703" i="30"/>
  <c r="B451" i="30"/>
  <c r="V444" i="30"/>
  <c r="G451" i="30"/>
  <c r="Q448" i="30"/>
  <c r="B598" i="30"/>
  <c r="G598" i="30"/>
  <c r="V591" i="30"/>
  <c r="Q595" i="30"/>
  <c r="G577" i="30"/>
  <c r="V570" i="30"/>
  <c r="B577" i="30"/>
  <c r="Q574" i="30"/>
  <c r="B451" i="26"/>
  <c r="V444" i="26"/>
  <c r="Q448" i="26"/>
  <c r="G451" i="26"/>
  <c r="G115" i="30"/>
  <c r="B115" i="30"/>
  <c r="V108" i="30"/>
  <c r="Q112" i="30"/>
  <c r="V717" i="30"/>
  <c r="Q721" i="30"/>
  <c r="B724" i="30"/>
  <c r="G724" i="30"/>
  <c r="B493" i="29"/>
  <c r="V486" i="29"/>
  <c r="Q490" i="29"/>
  <c r="G493" i="29"/>
  <c r="V318" i="27"/>
  <c r="B325" i="27"/>
  <c r="G325" i="27"/>
  <c r="Q322" i="27"/>
  <c r="B10" i="23"/>
  <c r="V3" i="23"/>
  <c r="G10" i="23"/>
  <c r="B1018" i="30"/>
  <c r="G1018" i="30"/>
  <c r="V1011" i="30"/>
  <c r="Q1015" i="30"/>
  <c r="Q280" i="27"/>
  <c r="B283" i="27"/>
  <c r="V276" i="27"/>
  <c r="G283" i="27"/>
  <c r="Q49" i="29"/>
  <c r="B52" i="29"/>
  <c r="V45" i="29"/>
  <c r="G52" i="29"/>
  <c r="I114" i="37" l="1"/>
  <c r="N114" i="37"/>
  <c r="N114" i="38"/>
  <c r="I114" i="38"/>
  <c r="N93" i="37"/>
  <c r="I93" i="37"/>
  <c r="N30" i="37"/>
  <c r="I30" i="37"/>
  <c r="N51" i="37"/>
  <c r="I51" i="37"/>
  <c r="N30" i="38"/>
  <c r="I30" i="38"/>
  <c r="I72" i="38"/>
  <c r="N72" i="38"/>
  <c r="N93" i="38"/>
  <c r="I93" i="38"/>
  <c r="I51" i="38"/>
  <c r="N51" i="38"/>
  <c r="N72" i="37"/>
  <c r="I72" i="37"/>
</calcChain>
</file>

<file path=xl/sharedStrings.xml><?xml version="1.0" encoding="utf-8"?>
<sst xmlns="http://schemas.openxmlformats.org/spreadsheetml/2006/main" count="5582" uniqueCount="142">
  <si>
    <t>女</t>
  </si>
  <si>
    <t>女</t>
    <phoneticPr fontId="1"/>
  </si>
  <si>
    <t>　　②顧問の捺印のないものは無効</t>
    <phoneticPr fontId="1"/>
  </si>
  <si>
    <t>東京都高等学校体育連盟弓道専門部</t>
    <phoneticPr fontId="1"/>
  </si>
  <si>
    <t>確認サイン</t>
    <phoneticPr fontId="1"/>
  </si>
  <si>
    <t>チーム合計</t>
    <rPh sb="3" eb="5">
      <t>ゴウケイ</t>
    </rPh>
    <phoneticPr fontId="1"/>
  </si>
  <si>
    <t>補</t>
    <rPh sb="0" eb="1">
      <t>ホ</t>
    </rPh>
    <phoneticPr fontId="1"/>
  </si>
  <si>
    <t>備　考</t>
    <rPh sb="0" eb="1">
      <t>ソナエ</t>
    </rPh>
    <rPh sb="2" eb="3">
      <t>コウ</t>
    </rPh>
    <phoneticPr fontId="1"/>
  </si>
  <si>
    <t>学年</t>
    <rPh sb="0" eb="2">
      <t>ガクネン</t>
    </rPh>
    <phoneticPr fontId="1"/>
  </si>
  <si>
    <t>氏　名</t>
    <rPh sb="0" eb="1">
      <t>シ</t>
    </rPh>
    <rPh sb="2" eb="3">
      <t>メイ</t>
    </rPh>
    <phoneticPr fontId="1"/>
  </si>
  <si>
    <t>立</t>
    <rPh sb="0" eb="1">
      <t>タ</t>
    </rPh>
    <phoneticPr fontId="1"/>
  </si>
  <si>
    <t>㊞</t>
    <phoneticPr fontId="1"/>
  </si>
  <si>
    <t>高</t>
    <rPh sb="0" eb="1">
      <t>コウ</t>
    </rPh>
    <phoneticPr fontId="1"/>
  </si>
  <si>
    <t>５</t>
    <phoneticPr fontId="1"/>
  </si>
  <si>
    <t>４</t>
    <phoneticPr fontId="1"/>
  </si>
  <si>
    <t>３</t>
    <phoneticPr fontId="1"/>
  </si>
  <si>
    <t>２</t>
    <phoneticPr fontId="1"/>
  </si>
  <si>
    <t>１</t>
    <phoneticPr fontId="1"/>
  </si>
  <si>
    <t>チーム名</t>
    <phoneticPr fontId="1"/>
  </si>
  <si>
    <t>顧問印</t>
    <phoneticPr fontId="1"/>
  </si>
  <si>
    <r>
      <t>監</t>
    </r>
    <r>
      <rPr>
        <b/>
        <sz val="10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督</t>
    </r>
    <r>
      <rPr>
        <b/>
        <sz val="10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名</t>
    </r>
    <phoneticPr fontId="1"/>
  </si>
  <si>
    <r>
      <t>学</t>
    </r>
    <r>
      <rPr>
        <b/>
        <sz val="10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校</t>
    </r>
    <r>
      <rPr>
        <b/>
        <sz val="10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名</t>
    </r>
    <phoneticPr fontId="1"/>
  </si>
  <si>
    <t>性 別</t>
    <phoneticPr fontId="1"/>
  </si>
  <si>
    <t>学校番号</t>
    <phoneticPr fontId="1"/>
  </si>
  <si>
    <t>立 順 番 号</t>
    <phoneticPr fontId="1"/>
  </si>
  <si>
    <t>№</t>
    <phoneticPr fontId="1"/>
  </si>
  <si>
    <t>通称</t>
    <rPh sb="0" eb="2">
      <t>ツウショウ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</si>
  <si>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</si>
  <si>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</si>
  <si>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学校名</t>
    <rPh sb="0" eb="2">
      <t>ガッコウ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</si>
  <si>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</si>
  <si>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監督名</t>
    <rPh sb="0" eb="2">
      <t>カントク</t>
    </rPh>
    <rPh sb="2" eb="3">
      <t>メイ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</si>
  <si>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</si>
  <si>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</si>
  <si>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</si>
  <si>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</si>
  <si>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</si>
  <si>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</si>
  <si>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（</t>
    <phoneticPr fontId="1"/>
  </si>
  <si>
    <t>）</t>
    <phoneticPr fontId="1"/>
  </si>
  <si>
    <t>関東予選</t>
    <rPh sb="0" eb="2">
      <t>カントウ</t>
    </rPh>
    <rPh sb="2" eb="4">
      <t>ヨセン</t>
    </rPh>
    <phoneticPr fontId="1"/>
  </si>
  <si>
    <t>都総体</t>
    <rPh sb="0" eb="1">
      <t>ト</t>
    </rPh>
    <rPh sb="1" eb="3">
      <t>ソウタイ</t>
    </rPh>
    <phoneticPr fontId="1"/>
  </si>
  <si>
    <t>都個人</t>
    <rPh sb="0" eb="1">
      <t>ト</t>
    </rPh>
    <rPh sb="1" eb="3">
      <t>コジン</t>
    </rPh>
    <phoneticPr fontId="1"/>
  </si>
  <si>
    <t>秋季大会</t>
    <rPh sb="0" eb="2">
      <t>シュウキ</t>
    </rPh>
    <rPh sb="2" eb="4">
      <t>タイカイ</t>
    </rPh>
    <phoneticPr fontId="1"/>
  </si>
  <si>
    <t>新人大会</t>
    <rPh sb="0" eb="2">
      <t>シンジン</t>
    </rPh>
    <rPh sb="2" eb="4">
      <t>タイカイ</t>
    </rPh>
    <phoneticPr fontId="1"/>
  </si>
  <si>
    <t>春季大会</t>
    <rPh sb="0" eb="2">
      <t>シュンキ</t>
    </rPh>
    <rPh sb="2" eb="4">
      <t>タイカイ</t>
    </rPh>
    <phoneticPr fontId="1"/>
  </si>
  <si>
    <t>大会通称</t>
    <rPh sb="0" eb="2">
      <t>タイカイ</t>
    </rPh>
    <rPh sb="2" eb="4">
      <t>ツウショウ</t>
    </rPh>
    <phoneticPr fontId="1"/>
  </si>
  <si>
    <t>年度</t>
    <rPh sb="0" eb="1">
      <t>ネン</t>
    </rPh>
    <rPh sb="1" eb="2">
      <t>ド</t>
    </rPh>
    <phoneticPr fontId="1"/>
  </si>
  <si>
    <t>予選</t>
    <rPh sb="0" eb="2">
      <t>ヨセン</t>
    </rPh>
    <phoneticPr fontId="1"/>
  </si>
  <si>
    <t>準決勝</t>
    <rPh sb="0" eb="3">
      <t>ジュンケッショウ</t>
    </rPh>
    <phoneticPr fontId="1"/>
  </si>
  <si>
    <t>男</t>
  </si>
  <si>
    <t>決勝</t>
    <rPh sb="0" eb="2">
      <t>ケッショウ</t>
    </rPh>
    <phoneticPr fontId="1"/>
  </si>
  <si>
    <t>準決勝（個人決勝）</t>
    <rPh sb="0" eb="3">
      <t>ジュンケッショウ</t>
    </rPh>
    <rPh sb="4" eb="6">
      <t>コジン</t>
    </rPh>
    <rPh sb="6" eb="8">
      <t>ケッショウ</t>
    </rPh>
    <phoneticPr fontId="1"/>
  </si>
  <si>
    <t>1次予選（個人予選）</t>
    <rPh sb="1" eb="2">
      <t>ジ</t>
    </rPh>
    <rPh sb="2" eb="4">
      <t>ヨセン</t>
    </rPh>
    <rPh sb="5" eb="7">
      <t>コジン</t>
    </rPh>
    <rPh sb="7" eb="9">
      <t>ヨセン</t>
    </rPh>
    <phoneticPr fontId="1"/>
  </si>
  <si>
    <t>2次予選（個人決勝）</t>
    <rPh sb="1" eb="2">
      <t>ジ</t>
    </rPh>
    <rPh sb="2" eb="4">
      <t>ヨセン</t>
    </rPh>
    <rPh sb="5" eb="7">
      <t>コジン</t>
    </rPh>
    <rPh sb="7" eb="9">
      <t>ケッショウ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</si>
  <si>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</si>
  <si>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</si>
  <si>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</t>
    <rPh sb="0" eb="2">
      <t>ダンタイ</t>
    </rPh>
    <phoneticPr fontId="1"/>
  </si>
  <si>
    <t>立順</t>
    <rPh sb="0" eb="1">
      <t>タチ</t>
    </rPh>
    <rPh sb="1" eb="2">
      <t>ジュン</t>
    </rPh>
    <phoneticPr fontId="1"/>
  </si>
  <si>
    <t>大会正式名称</t>
    <rPh sb="0" eb="2">
      <t>タイカイ</t>
    </rPh>
    <rPh sb="2" eb="4">
      <t>セイシキ</t>
    </rPh>
    <rPh sb="4" eb="6">
      <t>メイショウ</t>
    </rPh>
    <phoneticPr fontId="1"/>
  </si>
  <si>
    <t>1立目</t>
    <rPh sb="1" eb="2">
      <t>タチ</t>
    </rPh>
    <rPh sb="2" eb="3">
      <t>メ</t>
    </rPh>
    <phoneticPr fontId="1"/>
  </si>
  <si>
    <t>2立目</t>
    <rPh sb="1" eb="2">
      <t>タチ</t>
    </rPh>
    <rPh sb="2" eb="3">
      <t>メ</t>
    </rPh>
    <phoneticPr fontId="1"/>
  </si>
  <si>
    <t>選択してください</t>
    <rPh sb="0" eb="2">
      <t>センタク</t>
    </rPh>
    <phoneticPr fontId="1"/>
  </si>
  <si>
    <t>注意①総合体育大会個人の部･個人選手権大会は一人１枚使用すること</t>
  </si>
  <si>
    <t>都立</t>
  </si>
  <si>
    <t>両国高等学校</t>
  </si>
  <si>
    <t>八潮高等学校</t>
  </si>
  <si>
    <t>三田高等学校</t>
  </si>
  <si>
    <t>昭和高等学校</t>
  </si>
  <si>
    <t>第五商業高等学校</t>
  </si>
  <si>
    <t>三鷹中等教育学校</t>
  </si>
  <si>
    <t>江戸川高等学校</t>
  </si>
  <si>
    <t>国立</t>
  </si>
  <si>
    <t>東京学芸大学附属高等学校</t>
  </si>
  <si>
    <t>私立</t>
  </si>
  <si>
    <t>早稲田大学高等学院</t>
  </si>
  <si>
    <t>日本体育大学荏原高等学校</t>
  </si>
  <si>
    <t>田園調布学園高等部</t>
  </si>
  <si>
    <t>目黒学院高等学校</t>
  </si>
  <si>
    <t>國學院高等学校</t>
  </si>
  <si>
    <t>城北学園城北高等学校</t>
  </si>
  <si>
    <t>國學院大學久我山高等学校</t>
  </si>
  <si>
    <t>法政大学高等学校</t>
  </si>
  <si>
    <t>日比谷高等学校</t>
  </si>
  <si>
    <t>頌栄女子学院高等学校</t>
  </si>
  <si>
    <t>東京都市大学等々力高等学校</t>
  </si>
  <si>
    <t>早稲田高等学校</t>
  </si>
  <si>
    <t>日本大学鶴ヶ丘高等学校</t>
  </si>
  <si>
    <t>小岩高等学校</t>
  </si>
  <si>
    <t>駒沢学園女子高等学校</t>
  </si>
  <si>
    <t>芝商業高等学校</t>
  </si>
  <si>
    <t>佼成学園高等学校</t>
  </si>
  <si>
    <t>海城高等学校</t>
  </si>
  <si>
    <t>早稲田大学系属早稲田実業学校高等部</t>
  </si>
  <si>
    <t>錦城高等学校</t>
  </si>
  <si>
    <t>立川国際中等教育学校</t>
  </si>
  <si>
    <t>東海大学付属高輪台高等学校</t>
  </si>
  <si>
    <t>玉川学園高等部</t>
  </si>
  <si>
    <t>立正大学付属立正高等学校</t>
  </si>
  <si>
    <t>東京成徳大学高等学校</t>
  </si>
  <si>
    <t>文化学園大学杉並高等学校</t>
  </si>
  <si>
    <t>日本体育大学桜華高等学校</t>
  </si>
  <si>
    <t>東高等学校</t>
  </si>
  <si>
    <t>吉祥女子高等学校</t>
  </si>
  <si>
    <t>目白研心高等学校</t>
  </si>
  <si>
    <t>東海大学菅生高等学校</t>
  </si>
  <si>
    <t>秋留台高等学校</t>
  </si>
  <si>
    <t>品川女子学院高等学校</t>
  </si>
  <si>
    <t>筑波大学附属高等学校</t>
  </si>
  <si>
    <t>慶應義塾女子高等学校</t>
  </si>
  <si>
    <t>駒場学園高等学校</t>
  </si>
  <si>
    <t>多摩大学目黒高等学校</t>
  </si>
  <si>
    <t>東京女子学院高等学校</t>
  </si>
  <si>
    <t>科学技術学園高等学校</t>
  </si>
  <si>
    <t>竹台高等学校</t>
  </si>
  <si>
    <t>東京実業高等学校</t>
  </si>
  <si>
    <t>練馬高等学校</t>
  </si>
  <si>
    <t>桜美林高等学校</t>
  </si>
  <si>
    <t>晴海総合高等学校</t>
  </si>
  <si>
    <t>井草高等学校</t>
  </si>
  <si>
    <t>つばさ総合高等学校</t>
  </si>
  <si>
    <t>芦花高等学校</t>
  </si>
  <si>
    <t>杉並総合高等学校</t>
  </si>
  <si>
    <t>翔陽高等学校</t>
  </si>
  <si>
    <t>明星学園高等学校</t>
  </si>
  <si>
    <t>開成高等学校</t>
  </si>
  <si>
    <t>美原高等学校</t>
  </si>
  <si>
    <t>新渡戸文化高等学校</t>
  </si>
  <si>
    <t>大成高等学校</t>
  </si>
  <si>
    <t>葛飾総合高等学校</t>
  </si>
  <si>
    <t>桜修館中等教育学校</t>
  </si>
  <si>
    <t>郁文館高等学校</t>
  </si>
  <si>
    <t>宝仙学園高等学校</t>
  </si>
  <si>
    <t>世田谷総合高等学校</t>
  </si>
  <si>
    <t>駿台学園高等学校</t>
  </si>
  <si>
    <t>昭和第一高等学校</t>
  </si>
  <si>
    <t>瑞穂農芸高等学校</t>
  </si>
  <si>
    <t>青梅総合高等学校</t>
  </si>
  <si>
    <t>F</t>
    <phoneticPr fontId="1"/>
  </si>
  <si>
    <t>芝浦工業大学附属高等学校</t>
  </si>
  <si>
    <t>八王子東高校</t>
  </si>
  <si>
    <t>忍岡高等学校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</si>
</sst>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20"/>
      <color indexed="22"/>
      <name val="ＭＳ 明朝"/>
      <family val="1"/>
      <charset val="128"/>
    </font>
    <font>
      <b/>
      <sz val="40"/>
      <name val="ＭＳ 明朝"/>
      <family val="1"/>
      <charset val="128"/>
    </font>
    <font>
      <b/>
      <sz val="44"/>
      <name val="ＭＳ 明朝"/>
      <family val="1"/>
      <charset val="128"/>
    </font>
    <font>
      <b/>
      <sz val="16"/>
      <name val="ＭＳ 明朝"/>
      <family val="1"/>
      <charset val="128"/>
    </font>
    <font>
      <sz val="36"/>
      <name val="ＭＳ 明朝"/>
      <family val="1"/>
      <charset val="128"/>
    </font>
    <font>
      <b/>
      <u/>
      <sz val="20"/>
      <color indexed="8"/>
      <name val="ＭＳ 明朝"/>
      <family val="1"/>
      <charset val="128"/>
    </font>
    <font>
      <b/>
      <sz val="3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HG丸ｺﾞｼｯｸM-PRO"/>
      <family val="2"/>
      <charset val="128"/>
    </font>
    <font>
      <sz val="10"/>
      <name val="HG丸ｺﾞｼｯｸM-PRO"/>
      <family val="2"/>
      <charset val="128"/>
    </font>
    <font>
      <b/>
      <sz val="10"/>
      <name val="HG丸ｺﾞｼｯｸM-PRO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2"/>
      <charset val="128"/>
    </font>
    <font>
      <b/>
      <sz val="10"/>
      <color theme="0"/>
      <name val="HG丸ｺﾞｼｯｸM-PRO"/>
      <family val="2"/>
      <charset val="128"/>
    </font>
    <font>
      <sz val="11"/>
      <color theme="0"/>
      <name val="HG丸ｺﾞｼｯｸM-PRO"/>
      <family val="2"/>
      <charset val="128"/>
    </font>
    <font>
      <sz val="11"/>
      <color rgb="FFFF0000"/>
      <name val="HG丸ｺﾞｼｯｸM-PRO"/>
      <family val="2"/>
      <charset val="128"/>
    </font>
    <font>
      <sz val="12"/>
      <color theme="0"/>
      <name val="HG丸ｺﾞｼｯｸM-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8" fillId="0" borderId="0"/>
  </cellStyleXfs>
  <cellXfs count="296">
    <xf numFmtId="0" fontId="0" fillId="0" borderId="0" xfId="0"/>
    <xf numFmtId="49" fontId="3" fillId="0" borderId="0" xfId="1" applyNumberFormat="1" applyFont="1" applyAlignment="1">
      <alignment vertical="center" shrinkToFit="1"/>
    </xf>
    <xf numFmtId="49" fontId="3" fillId="0" borderId="0" xfId="1" applyNumberFormat="1" applyFont="1">
      <alignment vertical="center"/>
    </xf>
    <xf numFmtId="0" fontId="3" fillId="0" borderId="0" xfId="1" applyFont="1">
      <alignment vertical="center"/>
    </xf>
    <xf numFmtId="176" fontId="3" fillId="0" borderId="0" xfId="1" applyNumberFormat="1" applyFont="1" applyAlignment="1">
      <alignment horizontal="center" vertical="center"/>
    </xf>
    <xf numFmtId="0" fontId="15" fillId="0" borderId="1" xfId="0" applyFont="1" applyBorder="1" applyAlignment="1" applyProtection="1">
      <alignment vertical="center" shrinkToFit="1"/>
      <protection hidden="1"/>
    </xf>
    <xf numFmtId="0" fontId="15" fillId="0" borderId="2" xfId="0" applyFont="1" applyBorder="1" applyProtection="1">
      <protection hidden="1"/>
    </xf>
    <xf numFmtId="0" fontId="15" fillId="0" borderId="3" xfId="0" applyFont="1" applyBorder="1" applyProtection="1">
      <protection hidden="1"/>
    </xf>
    <xf numFmtId="0" fontId="15" fillId="0" borderId="4" xfId="0" applyFont="1" applyBorder="1" applyProtection="1">
      <protection hidden="1"/>
    </xf>
    <xf numFmtId="0" fontId="15" fillId="0" borderId="5" xfId="0" applyFont="1" applyBorder="1" applyProtection="1">
      <protection hidden="1"/>
    </xf>
    <xf numFmtId="0" fontId="15" fillId="0" borderId="0" xfId="0" applyFont="1" applyProtection="1">
      <protection hidden="1"/>
    </xf>
    <xf numFmtId="0" fontId="15" fillId="0" borderId="6" xfId="0" applyFont="1" applyBorder="1" applyProtection="1"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7" xfId="0" applyFont="1" applyBorder="1" applyProtection="1">
      <protection hidden="1"/>
    </xf>
    <xf numFmtId="0" fontId="15" fillId="0" borderId="3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vertical="center" shrinkToFit="1"/>
      <protection hidden="1"/>
    </xf>
    <xf numFmtId="0" fontId="15" fillId="0" borderId="10" xfId="0" applyFont="1" applyBorder="1" applyAlignment="1" applyProtection="1">
      <alignment vertical="center" shrinkToFit="1"/>
      <protection hidden="1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11" xfId="0" applyFont="1" applyBorder="1" applyAlignment="1" applyProtection="1">
      <alignment vertical="center" shrinkToFit="1"/>
      <protection hidden="1"/>
    </xf>
    <xf numFmtId="0" fontId="15" fillId="0" borderId="8" xfId="0" applyFont="1" applyBorder="1" applyAlignment="1" applyProtection="1">
      <alignment vertical="center" shrinkToFit="1"/>
      <protection hidden="1"/>
    </xf>
    <xf numFmtId="0" fontId="16" fillId="0" borderId="8" xfId="0" applyFont="1" applyBorder="1" applyAlignment="1" applyProtection="1">
      <alignment horizontal="left" vertical="center" shrinkToFit="1"/>
      <protection hidden="1"/>
    </xf>
    <xf numFmtId="0" fontId="16" fillId="0" borderId="12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6" fillId="0" borderId="1" xfId="0" applyFont="1" applyBorder="1" applyAlignment="1" applyProtection="1">
      <alignment horizontal="left" vertical="center" shrinkToFit="1"/>
      <protection hidden="1"/>
    </xf>
    <xf numFmtId="0" fontId="15" fillId="0" borderId="1" xfId="0" applyFont="1" applyBorder="1" applyAlignment="1" applyProtection="1">
      <alignment horizontal="center" vertical="center" shrinkToFit="1"/>
      <protection hidden="1"/>
    </xf>
    <xf numFmtId="0" fontId="16" fillId="0" borderId="13" xfId="0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15" fillId="0" borderId="14" xfId="0" applyFont="1" applyBorder="1" applyAlignment="1" applyProtection="1">
      <alignment vertical="center" shrinkToFit="1"/>
      <protection hidden="1"/>
    </xf>
    <xf numFmtId="0" fontId="16" fillId="0" borderId="14" xfId="0" applyFont="1" applyBorder="1" applyAlignment="1" applyProtection="1">
      <alignment horizontal="justify" vertical="center" shrinkToFit="1"/>
      <protection hidden="1"/>
    </xf>
    <xf numFmtId="0" fontId="15" fillId="0" borderId="14" xfId="0" applyFont="1" applyBorder="1" applyAlignment="1" applyProtection="1">
      <alignment horizontal="center" vertical="center" shrinkToFit="1"/>
      <protection hidden="1"/>
    </xf>
    <xf numFmtId="0" fontId="16" fillId="0" borderId="15" xfId="0" applyFont="1" applyBorder="1" applyAlignment="1" applyProtection="1">
      <alignment horizontal="center" vertical="center" shrinkToFit="1"/>
      <protection hidden="1"/>
    </xf>
    <xf numFmtId="0" fontId="15" fillId="0" borderId="16" xfId="0" applyFont="1" applyBorder="1" applyAlignment="1" applyProtection="1">
      <alignment vertical="center" shrinkToFit="1"/>
      <protection hidden="1"/>
    </xf>
    <xf numFmtId="0" fontId="16" fillId="0" borderId="16" xfId="0" applyFont="1" applyBorder="1" applyAlignment="1" applyProtection="1">
      <alignment horizontal="justify" vertical="center" shrinkToFit="1"/>
      <protection hidden="1"/>
    </xf>
    <xf numFmtId="0" fontId="15" fillId="0" borderId="16" xfId="0" applyFont="1" applyBorder="1" applyAlignment="1" applyProtection="1">
      <alignment horizontal="center" vertical="center" shrinkToFit="1"/>
      <protection hidden="1"/>
    </xf>
    <xf numFmtId="0" fontId="16" fillId="0" borderId="17" xfId="0" applyFont="1" applyBorder="1" applyAlignment="1" applyProtection="1">
      <alignment horizontal="center" vertical="center" shrinkToFit="1"/>
      <protection hidden="1"/>
    </xf>
    <xf numFmtId="0" fontId="16" fillId="0" borderId="1" xfId="0" applyFont="1" applyBorder="1" applyAlignment="1" applyProtection="1">
      <alignment horizontal="justify" vertical="center" shrinkToFit="1"/>
      <protection hidden="1"/>
    </xf>
    <xf numFmtId="0" fontId="16" fillId="0" borderId="10" xfId="0" applyFont="1" applyBorder="1" applyAlignment="1" applyProtection="1">
      <alignment horizontal="justify" vertical="center" shrinkToFit="1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/>
    </xf>
    <xf numFmtId="0" fontId="16" fillId="0" borderId="8" xfId="0" applyFont="1" applyBorder="1" applyAlignment="1" applyProtection="1">
      <alignment horizontal="justify" vertical="center" shrinkToFit="1"/>
      <protection hidden="1"/>
    </xf>
    <xf numFmtId="0" fontId="16" fillId="0" borderId="10" xfId="0" applyFont="1" applyBorder="1" applyAlignment="1" applyProtection="1">
      <alignment vertical="center" shrinkToFit="1"/>
      <protection hidden="1"/>
    </xf>
    <xf numFmtId="0" fontId="16" fillId="0" borderId="14" xfId="0" applyFont="1" applyBorder="1" applyAlignment="1" applyProtection="1">
      <alignment horizontal="left" vertical="center" shrinkToFit="1"/>
      <protection hidden="1"/>
    </xf>
    <xf numFmtId="0" fontId="16" fillId="0" borderId="16" xfId="0" applyFont="1" applyBorder="1" applyAlignment="1" applyProtection="1">
      <alignment horizontal="left" vertical="center" shrinkToFit="1"/>
      <protection hidden="1"/>
    </xf>
    <xf numFmtId="0" fontId="15" fillId="0" borderId="0" xfId="0" applyFont="1" applyAlignment="1" applyProtection="1">
      <alignment vertical="center" shrinkToFit="1"/>
      <protection hidden="1"/>
    </xf>
    <xf numFmtId="0" fontId="16" fillId="0" borderId="0" xfId="0" applyFont="1" applyAlignment="1" applyProtection="1">
      <alignment horizontal="left" vertical="center" shrinkToFit="1"/>
      <protection hidden="1"/>
    </xf>
    <xf numFmtId="0" fontId="15" fillId="0" borderId="0" xfId="0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justify"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5" fillId="0" borderId="8" xfId="0" applyFont="1" applyBorder="1" applyAlignment="1" applyProtection="1">
      <alignment vertical="center" shrinkToFit="1"/>
      <protection locked="0"/>
    </xf>
    <xf numFmtId="0" fontId="15" fillId="0" borderId="1" xfId="0" applyFont="1" applyBorder="1" applyAlignment="1" applyProtection="1">
      <alignment vertical="center" shrinkToFit="1"/>
      <protection locked="0"/>
    </xf>
    <xf numFmtId="0" fontId="15" fillId="0" borderId="14" xfId="0" applyFont="1" applyBorder="1" applyAlignment="1" applyProtection="1">
      <alignment vertical="center" shrinkToFit="1"/>
      <protection locked="0"/>
    </xf>
    <xf numFmtId="49" fontId="3" fillId="0" borderId="0" xfId="1" applyNumberFormat="1" applyFont="1" applyAlignment="1" applyProtection="1">
      <alignment vertical="center" shrinkToFit="1"/>
      <protection hidden="1"/>
    </xf>
    <xf numFmtId="49" fontId="3" fillId="0" borderId="0" xfId="1" applyNumberFormat="1" applyFont="1" applyProtection="1">
      <alignment vertical="center"/>
      <protection hidden="1"/>
    </xf>
    <xf numFmtId="176" fontId="3" fillId="0" borderId="0" xfId="1" applyNumberFormat="1" applyFont="1" applyAlignment="1" applyProtection="1">
      <alignment horizontal="center" vertical="center"/>
      <protection hidden="1"/>
    </xf>
    <xf numFmtId="49" fontId="3" fillId="0" borderId="18" xfId="1" applyNumberFormat="1" applyFont="1" applyBorder="1" applyAlignment="1" applyProtection="1">
      <alignment horizontal="center" vertical="center"/>
      <protection hidden="1"/>
    </xf>
    <xf numFmtId="49" fontId="3" fillId="0" borderId="19" xfId="1" applyNumberFormat="1" applyFont="1" applyBorder="1" applyAlignment="1" applyProtection="1">
      <alignment horizontal="center" vertical="center"/>
      <protection hidden="1"/>
    </xf>
    <xf numFmtId="49" fontId="3" fillId="0" borderId="18" xfId="1" applyNumberFormat="1" applyFont="1" applyBorder="1" applyAlignment="1" applyProtection="1">
      <alignment vertical="center" shrinkToFit="1"/>
      <protection hidden="1"/>
    </xf>
    <xf numFmtId="49" fontId="3" fillId="0" borderId="19" xfId="1" applyNumberFormat="1" applyFont="1" applyBorder="1" applyAlignment="1" applyProtection="1">
      <alignment vertical="center" shrinkToFit="1"/>
      <protection hidden="1"/>
    </xf>
    <xf numFmtId="49" fontId="3" fillId="0" borderId="20" xfId="1" applyNumberFormat="1" applyFont="1" applyBorder="1" applyAlignment="1" applyProtection="1">
      <alignment vertical="center" shrinkToFit="1"/>
      <protection hidden="1"/>
    </xf>
    <xf numFmtId="49" fontId="3" fillId="0" borderId="1" xfId="1" applyNumberFormat="1" applyFont="1" applyBorder="1" applyAlignment="1" applyProtection="1">
      <alignment horizontal="center" vertical="center"/>
      <protection hidden="1"/>
    </xf>
    <xf numFmtId="49" fontId="3" fillId="0" borderId="21" xfId="1" applyNumberFormat="1" applyFont="1" applyBorder="1" applyProtection="1">
      <alignment vertical="center"/>
      <protection hidden="1"/>
    </xf>
    <xf numFmtId="49" fontId="3" fillId="0" borderId="1" xfId="1" applyNumberFormat="1" applyFont="1" applyBorder="1" applyProtection="1">
      <alignment vertical="center"/>
      <protection hidden="1"/>
    </xf>
    <xf numFmtId="0" fontId="3" fillId="0" borderId="19" xfId="1" applyFont="1" applyBorder="1" applyAlignment="1" applyProtection="1">
      <alignment horizontal="center" vertical="center" shrinkToFit="1"/>
      <protection hidden="1"/>
    </xf>
    <xf numFmtId="49" fontId="3" fillId="0" borderId="19" xfId="1" applyNumberFormat="1" applyFont="1" applyBorder="1" applyProtection="1">
      <alignment vertical="center"/>
      <protection hidden="1"/>
    </xf>
    <xf numFmtId="49" fontId="3" fillId="0" borderId="20" xfId="1" applyNumberFormat="1" applyFont="1" applyBorder="1" applyProtection="1">
      <alignment vertical="center"/>
      <protection hidden="1"/>
    </xf>
    <xf numFmtId="49" fontId="6" fillId="0" borderId="1" xfId="1" applyNumberFormat="1" applyFont="1" applyBorder="1" applyAlignment="1" applyProtection="1">
      <alignment horizontal="center" vertical="center" shrinkToFit="1"/>
      <protection hidden="1"/>
    </xf>
    <xf numFmtId="49" fontId="4" fillId="0" borderId="20" xfId="1" applyNumberFormat="1" applyFont="1" applyBorder="1" applyAlignment="1" applyProtection="1">
      <alignment horizontal="center" vertical="center" textRotation="255"/>
      <protection hidden="1"/>
    </xf>
    <xf numFmtId="0" fontId="6" fillId="0" borderId="18" xfId="1" applyFont="1" applyBorder="1" applyAlignment="1" applyProtection="1">
      <alignment horizontal="distributed" vertical="center"/>
      <protection hidden="1"/>
    </xf>
    <xf numFmtId="0" fontId="6" fillId="0" borderId="20" xfId="1" applyFont="1" applyBorder="1" applyAlignment="1" applyProtection="1">
      <alignment horizontal="distributed" vertical="center"/>
      <protection hidden="1"/>
    </xf>
    <xf numFmtId="49" fontId="6" fillId="0" borderId="18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shrinkToFit="1"/>
      <protection hidden="1"/>
    </xf>
    <xf numFmtId="0" fontId="3" fillId="0" borderId="20" xfId="1" applyFont="1" applyBorder="1" applyAlignment="1" applyProtection="1">
      <alignment horizontal="center" vertical="center" shrinkToFit="1"/>
      <protection hidden="1"/>
    </xf>
    <xf numFmtId="49" fontId="3" fillId="0" borderId="18" xfId="1" applyNumberFormat="1" applyFont="1" applyBorder="1" applyProtection="1">
      <alignment vertical="center"/>
      <protection hidden="1"/>
    </xf>
    <xf numFmtId="49" fontId="3" fillId="0" borderId="22" xfId="1" applyNumberFormat="1" applyFont="1" applyBorder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49" fontId="6" fillId="0" borderId="1" xfId="1" applyNumberFormat="1" applyFont="1" applyBorder="1" applyAlignment="1" applyProtection="1">
      <alignment horizontal="center" vertical="center"/>
      <protection hidden="1"/>
    </xf>
    <xf numFmtId="0" fontId="2" fillId="0" borderId="0" xfId="1" applyProtection="1">
      <alignment vertical="center"/>
      <protection hidden="1"/>
    </xf>
    <xf numFmtId="49" fontId="6" fillId="0" borderId="18" xfId="1" applyNumberFormat="1" applyFont="1" applyBorder="1" applyProtection="1">
      <alignment vertical="center"/>
      <protection hidden="1"/>
    </xf>
    <xf numFmtId="0" fontId="6" fillId="0" borderId="20" xfId="1" applyFont="1" applyBorder="1" applyProtection="1">
      <alignment vertical="center"/>
      <protection hidden="1"/>
    </xf>
    <xf numFmtId="49" fontId="3" fillId="0" borderId="18" xfId="1" applyNumberFormat="1" applyFont="1" applyBorder="1" applyAlignment="1" applyProtection="1">
      <alignment horizontal="center" vertical="center" shrinkToFit="1"/>
      <protection hidden="1"/>
    </xf>
    <xf numFmtId="49" fontId="3" fillId="0" borderId="19" xfId="1" applyNumberFormat="1" applyFont="1" applyBorder="1" applyAlignment="1" applyProtection="1">
      <alignment horizontal="center" vertical="center" shrinkToFit="1"/>
      <protection hidden="1"/>
    </xf>
    <xf numFmtId="49" fontId="3" fillId="0" borderId="1" xfId="1" applyNumberFormat="1" applyFont="1" applyBorder="1" applyAlignment="1" applyProtection="1">
      <alignment horizontal="center" vertical="center" shrinkToFit="1"/>
      <protection hidden="1"/>
    </xf>
    <xf numFmtId="49" fontId="3" fillId="0" borderId="21" xfId="1" applyNumberFormat="1" applyFont="1" applyBorder="1" applyAlignment="1" applyProtection="1">
      <alignment vertical="center" shrinkToFit="1"/>
      <protection hidden="1"/>
    </xf>
    <xf numFmtId="49" fontId="3" fillId="0" borderId="1" xfId="1" applyNumberFormat="1" applyFont="1" applyBorder="1" applyAlignment="1" applyProtection="1">
      <alignment vertical="center" shrinkToFit="1"/>
      <protection hidden="1"/>
    </xf>
    <xf numFmtId="49" fontId="4" fillId="0" borderId="20" xfId="1" applyNumberFormat="1" applyFont="1" applyBorder="1" applyAlignment="1" applyProtection="1">
      <alignment horizontal="center" vertical="center" textRotation="255" shrinkToFit="1"/>
      <protection hidden="1"/>
    </xf>
    <xf numFmtId="0" fontId="6" fillId="0" borderId="18" xfId="1" applyFont="1" applyBorder="1" applyAlignment="1" applyProtection="1">
      <alignment horizontal="distributed" vertical="center" shrinkToFit="1"/>
      <protection hidden="1"/>
    </xf>
    <xf numFmtId="0" fontId="6" fillId="0" borderId="20" xfId="1" applyFont="1" applyBorder="1" applyAlignment="1" applyProtection="1">
      <alignment horizontal="distributed" vertical="center" shrinkToFit="1"/>
      <protection hidden="1"/>
    </xf>
    <xf numFmtId="49" fontId="6" fillId="0" borderId="18" xfId="1" applyNumberFormat="1" applyFont="1" applyBorder="1" applyAlignment="1" applyProtection="1">
      <alignment horizontal="center" vertical="center" shrinkToFit="1"/>
      <protection hidden="1"/>
    </xf>
    <xf numFmtId="49" fontId="3" fillId="0" borderId="22" xfId="1" applyNumberFormat="1" applyFont="1" applyBorder="1" applyAlignment="1" applyProtection="1">
      <alignment vertical="center" shrinkToFit="1"/>
      <protection hidden="1"/>
    </xf>
    <xf numFmtId="0" fontId="2" fillId="0" borderId="0" xfId="1" applyAlignment="1" applyProtection="1">
      <alignment vertical="center" shrinkToFit="1"/>
      <protection hidden="1"/>
    </xf>
    <xf numFmtId="49" fontId="6" fillId="0" borderId="18" xfId="1" applyNumberFormat="1" applyFont="1" applyBorder="1" applyAlignment="1" applyProtection="1">
      <alignment vertical="center" shrinkToFit="1"/>
      <protection hidden="1"/>
    </xf>
    <xf numFmtId="0" fontId="6" fillId="0" borderId="20" xfId="1" applyFont="1" applyBorder="1" applyAlignment="1" applyProtection="1">
      <alignment vertical="center" shrinkToFit="1"/>
      <protection hidden="1"/>
    </xf>
    <xf numFmtId="0" fontId="16" fillId="0" borderId="1" xfId="0" applyFont="1" applyBorder="1" applyAlignment="1" applyProtection="1">
      <alignment vertical="center" shrinkToFit="1"/>
      <protection hidden="1"/>
    </xf>
    <xf numFmtId="0" fontId="15" fillId="0" borderId="16" xfId="0" applyFont="1" applyBorder="1" applyAlignment="1" applyProtection="1">
      <alignment vertical="center" shrinkToFit="1"/>
      <protection locked="0"/>
    </xf>
    <xf numFmtId="0" fontId="15" fillId="0" borderId="10" xfId="0" applyFont="1" applyBorder="1" applyAlignment="1" applyProtection="1">
      <alignment vertical="center" shrinkToFit="1"/>
      <protection locked="0"/>
    </xf>
    <xf numFmtId="0" fontId="19" fillId="0" borderId="1" xfId="0" applyFont="1" applyBorder="1" applyAlignment="1" applyProtection="1">
      <alignment vertical="center" shrinkToFit="1"/>
      <protection locked="0"/>
    </xf>
    <xf numFmtId="0" fontId="19" fillId="0" borderId="14" xfId="0" applyFont="1" applyBorder="1" applyAlignment="1" applyProtection="1">
      <alignment vertical="center" shrinkToFit="1"/>
      <protection locked="0"/>
    </xf>
    <xf numFmtId="0" fontId="19" fillId="0" borderId="16" xfId="0" applyFont="1" applyBorder="1" applyAlignment="1" applyProtection="1">
      <alignment vertical="center" shrinkToFit="1"/>
      <protection locked="0"/>
    </xf>
    <xf numFmtId="0" fontId="19" fillId="2" borderId="1" xfId="0" applyFont="1" applyFill="1" applyBorder="1" applyAlignment="1" applyProtection="1">
      <alignment vertical="center" shrinkToFit="1"/>
      <protection locked="0"/>
    </xf>
    <xf numFmtId="0" fontId="19" fillId="2" borderId="14" xfId="0" applyFont="1" applyFill="1" applyBorder="1" applyAlignment="1" applyProtection="1">
      <alignment vertical="center" shrinkToFit="1"/>
      <protection locked="0"/>
    </xf>
    <xf numFmtId="176" fontId="3" fillId="0" borderId="0" xfId="1" applyNumberFormat="1" applyFont="1" applyAlignment="1" applyProtection="1">
      <alignment horizontal="center" vertical="center" shrinkToFit="1"/>
      <protection hidden="1"/>
    </xf>
    <xf numFmtId="0" fontId="3" fillId="0" borderId="0" xfId="1" applyFont="1" applyAlignment="1" applyProtection="1">
      <alignment vertical="center" shrinkToFit="1"/>
      <protection hidden="1"/>
    </xf>
    <xf numFmtId="0" fontId="15" fillId="0" borderId="8" xfId="0" applyFont="1" applyBorder="1" applyAlignment="1" applyProtection="1">
      <alignment horizontal="right" vertical="center" shrinkToFit="1"/>
      <protection hidden="1"/>
    </xf>
    <xf numFmtId="0" fontId="15" fillId="0" borderId="1" xfId="0" applyFont="1" applyBorder="1" applyAlignment="1" applyProtection="1">
      <alignment horizontal="right" vertical="center" shrinkToFit="1"/>
      <protection hidden="1"/>
    </xf>
    <xf numFmtId="0" fontId="15" fillId="0" borderId="10" xfId="0" applyFont="1" applyBorder="1" applyAlignment="1" applyProtection="1">
      <alignment horizontal="right" vertical="center" shrinkToFit="1"/>
      <protection hidden="1"/>
    </xf>
    <xf numFmtId="0" fontId="15" fillId="0" borderId="14" xfId="0" applyFont="1" applyBorder="1" applyAlignment="1" applyProtection="1">
      <alignment horizontal="right" vertical="center" shrinkToFit="1"/>
      <protection hidden="1"/>
    </xf>
    <xf numFmtId="0" fontId="15" fillId="0" borderId="0" xfId="0" applyFont="1" applyAlignment="1" applyProtection="1">
      <alignment horizontal="left" vertical="center" shrinkToFit="1"/>
      <protection hidden="1"/>
    </xf>
    <xf numFmtId="49" fontId="17" fillId="0" borderId="1" xfId="1" applyNumberFormat="1" applyFont="1" applyBorder="1" applyAlignment="1" applyProtection="1">
      <alignment horizontal="center" vertical="center" shrinkToFit="1"/>
      <protection hidden="1"/>
    </xf>
    <xf numFmtId="49" fontId="16" fillId="0" borderId="1" xfId="1" applyNumberFormat="1" applyFont="1" applyBorder="1" applyAlignment="1" applyProtection="1">
      <alignment horizontal="center" vertical="center" shrinkToFit="1"/>
      <protection hidden="1"/>
    </xf>
    <xf numFmtId="49" fontId="20" fillId="0" borderId="0" xfId="1" applyNumberFormat="1" applyFont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Protection="1"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justify" vertical="center"/>
      <protection locked="0"/>
    </xf>
    <xf numFmtId="0" fontId="15" fillId="0" borderId="14" xfId="0" applyFont="1" applyBorder="1" applyProtection="1">
      <protection locked="0"/>
    </xf>
    <xf numFmtId="0" fontId="16" fillId="0" borderId="14" xfId="0" applyFont="1" applyBorder="1" applyAlignment="1" applyProtection="1">
      <alignment horizontal="justify" vertic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justify" vertical="center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/>
      <protection hidden="1"/>
    </xf>
    <xf numFmtId="0" fontId="15" fillId="0" borderId="23" xfId="0" applyFont="1" applyBorder="1" applyAlignment="1" applyProtection="1">
      <alignment vertical="center" shrinkToFit="1"/>
      <protection locked="0"/>
    </xf>
    <xf numFmtId="0" fontId="15" fillId="3" borderId="1" xfId="0" applyFont="1" applyFill="1" applyBorder="1" applyAlignment="1" applyProtection="1">
      <alignment vertical="center" shrinkToFit="1"/>
      <protection locked="0"/>
    </xf>
    <xf numFmtId="0" fontId="15" fillId="3" borderId="14" xfId="0" applyFont="1" applyFill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hidden="1"/>
    </xf>
    <xf numFmtId="0" fontId="23" fillId="0" borderId="0" xfId="0" applyFont="1" applyAlignment="1" applyProtection="1">
      <alignment vertical="center" shrinkToFit="1"/>
      <protection hidden="1"/>
    </xf>
    <xf numFmtId="0" fontId="15" fillId="0" borderId="18" xfId="0" applyFont="1" applyBorder="1" applyAlignment="1" applyProtection="1">
      <alignment horizontal="left" vertical="center" shrinkToFit="1"/>
      <protection hidden="1"/>
    </xf>
    <xf numFmtId="0" fontId="15" fillId="0" borderId="19" xfId="0" applyFont="1" applyBorder="1" applyAlignment="1" applyProtection="1">
      <alignment horizontal="left" vertical="center" shrinkToFit="1"/>
      <protection hidden="1"/>
    </xf>
    <xf numFmtId="0" fontId="15" fillId="0" borderId="20" xfId="0" applyFont="1" applyBorder="1" applyAlignment="1" applyProtection="1">
      <alignment horizontal="left" vertical="center" shrinkToFit="1"/>
      <protection hidden="1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hidden="1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15" fillId="0" borderId="19" xfId="0" applyFont="1" applyBorder="1" applyAlignment="1" applyProtection="1">
      <alignment horizontal="center" vertical="center" shrinkToFit="1"/>
      <protection hidden="1"/>
    </xf>
    <xf numFmtId="0" fontId="15" fillId="0" borderId="20" xfId="0" applyFont="1" applyBorder="1" applyAlignment="1" applyProtection="1">
      <alignment horizontal="center" vertical="center" shrinkToFit="1"/>
      <protection hidden="1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5" fillId="0" borderId="12" xfId="0" applyFont="1" applyBorder="1" applyAlignment="1" applyProtection="1">
      <alignment horizontal="center" vertical="center" shrinkToFit="1"/>
      <protection hidden="1"/>
    </xf>
    <xf numFmtId="0" fontId="11" fillId="0" borderId="26" xfId="1" applyFont="1" applyBorder="1" applyAlignment="1" applyProtection="1">
      <alignment horizontal="center" vertical="center"/>
      <protection hidden="1"/>
    </xf>
    <xf numFmtId="0" fontId="11" fillId="0" borderId="27" xfId="1" applyFont="1" applyBorder="1" applyAlignment="1" applyProtection="1">
      <alignment horizontal="center" vertical="center"/>
      <protection hidden="1"/>
    </xf>
    <xf numFmtId="0" fontId="11" fillId="0" borderId="28" xfId="1" applyFont="1" applyBorder="1" applyAlignment="1" applyProtection="1">
      <alignment horizontal="center" vertical="center"/>
      <protection hidden="1"/>
    </xf>
    <xf numFmtId="0" fontId="11" fillId="0" borderId="29" xfId="1" applyFont="1" applyBorder="1" applyAlignment="1" applyProtection="1">
      <alignment horizontal="center" vertical="center"/>
      <protection hidden="1"/>
    </xf>
    <xf numFmtId="0" fontId="11" fillId="0" borderId="30" xfId="1" applyFont="1" applyBorder="1" applyAlignment="1" applyProtection="1">
      <alignment horizontal="center" vertical="center"/>
      <protection hidden="1"/>
    </xf>
    <xf numFmtId="0" fontId="11" fillId="0" borderId="31" xfId="1" applyFont="1" applyBorder="1" applyAlignment="1" applyProtection="1">
      <alignment horizontal="center" vertical="center"/>
      <protection hidden="1"/>
    </xf>
    <xf numFmtId="49" fontId="3" fillId="0" borderId="32" xfId="1" applyNumberFormat="1" applyFont="1" applyBorder="1" applyProtection="1">
      <alignment vertical="center"/>
      <protection hidden="1"/>
    </xf>
    <xf numFmtId="0" fontId="2" fillId="0" borderId="27" xfId="1" applyBorder="1" applyProtection="1">
      <alignment vertical="center"/>
      <protection hidden="1"/>
    </xf>
    <xf numFmtId="49" fontId="3" fillId="0" borderId="16" xfId="1" applyNumberFormat="1" applyFont="1" applyBorder="1" applyProtection="1">
      <alignment vertical="center"/>
      <protection hidden="1"/>
    </xf>
    <xf numFmtId="49" fontId="3" fillId="0" borderId="10" xfId="1" applyNumberFormat="1" applyFont="1" applyBorder="1" applyProtection="1">
      <alignment vertical="center"/>
      <protection hidden="1"/>
    </xf>
    <xf numFmtId="49" fontId="6" fillId="0" borderId="10" xfId="1" applyNumberFormat="1" applyFont="1" applyBorder="1" applyAlignment="1" applyProtection="1">
      <alignment vertical="center" textRotation="255"/>
      <protection hidden="1"/>
    </xf>
    <xf numFmtId="49" fontId="6" fillId="0" borderId="16" xfId="1" applyNumberFormat="1" applyFont="1" applyBorder="1" applyAlignment="1" applyProtection="1">
      <alignment vertical="center" textRotation="255"/>
      <protection hidden="1"/>
    </xf>
    <xf numFmtId="49" fontId="7" fillId="0" borderId="26" xfId="1" applyNumberFormat="1" applyFont="1" applyBorder="1" applyAlignment="1" applyProtection="1">
      <alignment horizontal="center" vertical="center"/>
      <protection hidden="1"/>
    </xf>
    <xf numFmtId="49" fontId="7" fillId="0" borderId="28" xfId="1" applyNumberFormat="1" applyFont="1" applyBorder="1" applyAlignment="1" applyProtection="1">
      <alignment horizontal="center" vertical="center"/>
      <protection hidden="1"/>
    </xf>
    <xf numFmtId="49" fontId="7" fillId="0" borderId="29" xfId="1" applyNumberFormat="1" applyFont="1" applyBorder="1" applyAlignment="1" applyProtection="1">
      <alignment horizontal="center" vertical="center"/>
      <protection hidden="1"/>
    </xf>
    <xf numFmtId="49" fontId="7" fillId="0" borderId="31" xfId="1" applyNumberFormat="1" applyFont="1" applyBorder="1" applyAlignment="1" applyProtection="1">
      <alignment horizontal="center" vertical="center"/>
      <protection hidden="1"/>
    </xf>
    <xf numFmtId="49" fontId="13" fillId="0" borderId="0" xfId="1" applyNumberFormat="1" applyFont="1" applyAlignment="1" applyProtection="1">
      <alignment horizontal="left" vertical="center" shrinkToFit="1"/>
      <protection hidden="1"/>
    </xf>
    <xf numFmtId="49" fontId="13" fillId="0" borderId="30" xfId="1" applyNumberFormat="1" applyFont="1" applyBorder="1" applyAlignment="1" applyProtection="1">
      <alignment horizontal="left" vertical="center" shrinkToFit="1"/>
      <protection hidden="1"/>
    </xf>
    <xf numFmtId="49" fontId="12" fillId="0" borderId="0" xfId="1" applyNumberFormat="1" applyFont="1" applyAlignment="1" applyProtection="1">
      <alignment horizontal="center" vertical="center" shrinkToFit="1"/>
      <protection hidden="1"/>
    </xf>
    <xf numFmtId="0" fontId="12" fillId="0" borderId="0" xfId="1" applyFont="1" applyAlignment="1" applyProtection="1">
      <alignment horizontal="center" vertical="center" shrinkToFit="1"/>
      <protection hidden="1"/>
    </xf>
    <xf numFmtId="0" fontId="12" fillId="0" borderId="33" xfId="1" applyFont="1" applyBorder="1" applyAlignment="1" applyProtection="1">
      <alignment horizontal="center" vertical="center" shrinkToFit="1"/>
      <protection hidden="1"/>
    </xf>
    <xf numFmtId="49" fontId="3" fillId="0" borderId="18" xfId="1" applyNumberFormat="1" applyFont="1" applyBorder="1" applyAlignment="1" applyProtection="1">
      <alignment horizontal="center" vertical="center"/>
      <protection hidden="1"/>
    </xf>
    <xf numFmtId="49" fontId="3" fillId="0" borderId="19" xfId="1" applyNumberFormat="1" applyFont="1" applyBorder="1" applyAlignment="1" applyProtection="1">
      <alignment horizontal="center" vertical="center"/>
      <protection hidden="1"/>
    </xf>
    <xf numFmtId="49" fontId="3" fillId="0" borderId="20" xfId="1" applyNumberFormat="1" applyFont="1" applyBorder="1" applyAlignment="1" applyProtection="1">
      <alignment horizontal="center" vertical="center"/>
      <protection hidden="1"/>
    </xf>
    <xf numFmtId="49" fontId="3" fillId="0" borderId="18" xfId="1" applyNumberFormat="1" applyFont="1" applyBorder="1" applyAlignment="1" applyProtection="1">
      <alignment vertical="center" shrinkToFit="1"/>
      <protection hidden="1"/>
    </xf>
    <xf numFmtId="49" fontId="3" fillId="0" borderId="19" xfId="1" applyNumberFormat="1" applyFont="1" applyBorder="1" applyAlignment="1" applyProtection="1">
      <alignment vertical="center" shrinkToFit="1"/>
      <protection hidden="1"/>
    </xf>
    <xf numFmtId="49" fontId="3" fillId="0" borderId="20" xfId="1" applyNumberFormat="1" applyFont="1" applyBorder="1" applyAlignment="1" applyProtection="1">
      <alignment vertical="center" shrinkToFit="1"/>
      <protection hidden="1"/>
    </xf>
    <xf numFmtId="0" fontId="2" fillId="0" borderId="1" xfId="1" applyBorder="1" applyProtection="1">
      <alignment vertical="center"/>
      <protection hidden="1"/>
    </xf>
    <xf numFmtId="0" fontId="2" fillId="0" borderId="10" xfId="1" applyBorder="1" applyProtection="1">
      <alignment vertical="center"/>
      <protection hidden="1"/>
    </xf>
    <xf numFmtId="49" fontId="3" fillId="0" borderId="1" xfId="1" applyNumberFormat="1" applyFont="1" applyBorder="1" applyProtection="1">
      <alignment vertical="center"/>
      <protection hidden="1"/>
    </xf>
    <xf numFmtId="0" fontId="10" fillId="0" borderId="18" xfId="1" applyFont="1" applyBorder="1" applyAlignment="1" applyProtection="1">
      <alignment horizontal="left" vertical="center"/>
      <protection hidden="1"/>
    </xf>
    <xf numFmtId="0" fontId="10" fillId="0" borderId="19" xfId="1" applyFont="1" applyBorder="1" applyAlignment="1" applyProtection="1">
      <alignment horizontal="left" vertical="center"/>
      <protection hidden="1"/>
    </xf>
    <xf numFmtId="0" fontId="10" fillId="0" borderId="20" xfId="1" applyFont="1" applyBorder="1" applyAlignment="1" applyProtection="1">
      <alignment horizontal="left" vertical="center"/>
      <protection hidden="1"/>
    </xf>
    <xf numFmtId="0" fontId="9" fillId="0" borderId="26" xfId="1" applyFont="1" applyBorder="1" applyAlignment="1" applyProtection="1">
      <alignment horizontal="center" vertical="center" shrinkToFit="1"/>
      <protection hidden="1"/>
    </xf>
    <xf numFmtId="0" fontId="9" fillId="0" borderId="27" xfId="1" applyFont="1" applyBorder="1" applyAlignment="1" applyProtection="1">
      <alignment horizontal="center" vertical="center" shrinkToFit="1"/>
      <protection hidden="1"/>
    </xf>
    <xf numFmtId="0" fontId="9" fillId="0" borderId="28" xfId="1" applyFont="1" applyBorder="1" applyAlignment="1" applyProtection="1">
      <alignment horizontal="center" vertical="center" shrinkToFit="1"/>
      <protection hidden="1"/>
    </xf>
    <xf numFmtId="0" fontId="9" fillId="0" borderId="32" xfId="1" applyFont="1" applyBorder="1" applyAlignment="1" applyProtection="1">
      <alignment horizontal="center" vertical="center" shrinkToFit="1"/>
      <protection hidden="1"/>
    </xf>
    <xf numFmtId="0" fontId="9" fillId="0" borderId="0" xfId="1" applyFont="1" applyAlignment="1" applyProtection="1">
      <alignment horizontal="center" vertical="center" shrinkToFit="1"/>
      <protection hidden="1"/>
    </xf>
    <xf numFmtId="0" fontId="9" fillId="0" borderId="33" xfId="1" applyFont="1" applyBorder="1" applyAlignment="1" applyProtection="1">
      <alignment horizontal="center" vertical="center" shrinkToFit="1"/>
      <protection hidden="1"/>
    </xf>
    <xf numFmtId="0" fontId="9" fillId="0" borderId="29" xfId="1" applyFont="1" applyBorder="1" applyAlignment="1" applyProtection="1">
      <alignment horizontal="center" vertical="center" shrinkToFit="1"/>
      <protection hidden="1"/>
    </xf>
    <xf numFmtId="0" fontId="9" fillId="0" borderId="30" xfId="1" applyFont="1" applyBorder="1" applyAlignment="1" applyProtection="1">
      <alignment horizontal="center" vertical="center" shrinkToFit="1"/>
      <protection hidden="1"/>
    </xf>
    <xf numFmtId="0" fontId="9" fillId="0" borderId="31" xfId="1" applyFont="1" applyBorder="1" applyAlignment="1" applyProtection="1">
      <alignment horizontal="center" vertical="center" shrinkToFit="1"/>
      <protection hidden="1"/>
    </xf>
    <xf numFmtId="49" fontId="8" fillId="0" borderId="26" xfId="1" applyNumberFormat="1" applyFont="1" applyBorder="1" applyAlignment="1" applyProtection="1">
      <alignment horizontal="center" vertical="center"/>
      <protection hidden="1"/>
    </xf>
    <xf numFmtId="49" fontId="8" fillId="0" borderId="32" xfId="1" applyNumberFormat="1" applyFont="1" applyBorder="1" applyAlignment="1" applyProtection="1">
      <alignment horizontal="center" vertical="center"/>
      <protection hidden="1"/>
    </xf>
    <xf numFmtId="49" fontId="8" fillId="0" borderId="29" xfId="1" applyNumberFormat="1" applyFont="1" applyBorder="1" applyAlignment="1" applyProtection="1">
      <alignment horizontal="center" vertical="center"/>
      <protection hidden="1"/>
    </xf>
    <xf numFmtId="49" fontId="3" fillId="0" borderId="26" xfId="1" applyNumberFormat="1" applyFont="1" applyBorder="1" applyAlignment="1" applyProtection="1">
      <alignment horizontal="center" vertical="center"/>
      <protection hidden="1"/>
    </xf>
    <xf numFmtId="49" fontId="3" fillId="0" borderId="27" xfId="1" applyNumberFormat="1" applyFont="1" applyBorder="1" applyAlignment="1" applyProtection="1">
      <alignment horizontal="center" vertical="center"/>
      <protection hidden="1"/>
    </xf>
    <xf numFmtId="49" fontId="3" fillId="0" borderId="28" xfId="1" applyNumberFormat="1" applyFont="1" applyBorder="1" applyAlignment="1" applyProtection="1">
      <alignment horizontal="center" vertical="center"/>
      <protection hidden="1"/>
    </xf>
    <xf numFmtId="49" fontId="3" fillId="0" borderId="29" xfId="1" applyNumberFormat="1" applyFont="1" applyBorder="1" applyAlignment="1" applyProtection="1">
      <alignment horizontal="center" vertical="center"/>
      <protection hidden="1"/>
    </xf>
    <xf numFmtId="49" fontId="3" fillId="0" borderId="30" xfId="1" applyNumberFormat="1" applyFont="1" applyBorder="1" applyAlignment="1" applyProtection="1">
      <alignment horizontal="center" vertical="center"/>
      <protection hidden="1"/>
    </xf>
    <xf numFmtId="49" fontId="3" fillId="0" borderId="31" xfId="1" applyNumberFormat="1" applyFont="1" applyBorder="1" applyAlignment="1" applyProtection="1">
      <alignment horizontal="center" vertical="center"/>
      <protection hidden="1"/>
    </xf>
    <xf numFmtId="0" fontId="10" fillId="0" borderId="26" xfId="1" applyFont="1" applyBorder="1" applyAlignment="1" applyProtection="1">
      <alignment horizontal="left" vertical="center"/>
      <protection hidden="1"/>
    </xf>
    <xf numFmtId="0" fontId="10" fillId="0" borderId="27" xfId="1" applyFont="1" applyBorder="1" applyAlignment="1" applyProtection="1">
      <alignment horizontal="left" vertical="center"/>
      <protection hidden="1"/>
    </xf>
    <xf numFmtId="0" fontId="10" fillId="0" borderId="28" xfId="1" applyFont="1" applyBorder="1" applyAlignment="1" applyProtection="1">
      <alignment horizontal="left" vertical="center"/>
      <protection hidden="1"/>
    </xf>
    <xf numFmtId="0" fontId="10" fillId="0" borderId="29" xfId="1" applyFont="1" applyBorder="1" applyAlignment="1" applyProtection="1">
      <alignment horizontal="left" vertical="center"/>
      <protection hidden="1"/>
    </xf>
    <xf numFmtId="0" fontId="10" fillId="0" borderId="30" xfId="1" applyFont="1" applyBorder="1" applyAlignment="1" applyProtection="1">
      <alignment horizontal="left" vertical="center"/>
      <protection hidden="1"/>
    </xf>
    <xf numFmtId="0" fontId="10" fillId="0" borderId="31" xfId="1" applyFont="1" applyBorder="1" applyAlignment="1" applyProtection="1">
      <alignment horizontal="left" vertical="center"/>
      <protection hidden="1"/>
    </xf>
    <xf numFmtId="49" fontId="3" fillId="0" borderId="18" xfId="1" applyNumberFormat="1" applyFont="1" applyBorder="1" applyAlignment="1" applyProtection="1">
      <alignment horizontal="left" vertical="center"/>
      <protection hidden="1"/>
    </xf>
    <xf numFmtId="49" fontId="3" fillId="0" borderId="19" xfId="1" applyNumberFormat="1" applyFont="1" applyBorder="1" applyAlignment="1" applyProtection="1">
      <alignment horizontal="left" vertical="center"/>
      <protection hidden="1"/>
    </xf>
    <xf numFmtId="49" fontId="3" fillId="0" borderId="20" xfId="1" applyNumberFormat="1" applyFont="1" applyBorder="1" applyAlignment="1" applyProtection="1">
      <alignment horizontal="left" vertical="center"/>
      <protection hidden="1"/>
    </xf>
    <xf numFmtId="49" fontId="6" fillId="0" borderId="18" xfId="1" applyNumberFormat="1" applyFont="1" applyBorder="1" applyAlignment="1" applyProtection="1">
      <alignment horizontal="distributed" vertical="center"/>
      <protection hidden="1"/>
    </xf>
    <xf numFmtId="49" fontId="6" fillId="0" borderId="19" xfId="1" applyNumberFormat="1" applyFont="1" applyBorder="1" applyAlignment="1" applyProtection="1">
      <alignment horizontal="distributed" vertical="center"/>
      <protection hidden="1"/>
    </xf>
    <xf numFmtId="0" fontId="6" fillId="0" borderId="20" xfId="1" applyFont="1" applyBorder="1" applyAlignment="1" applyProtection="1">
      <alignment horizontal="distributed" vertical="center"/>
      <protection hidden="1"/>
    </xf>
    <xf numFmtId="0" fontId="6" fillId="0" borderId="19" xfId="1" applyFont="1" applyBorder="1" applyAlignment="1" applyProtection="1">
      <alignment horizontal="distributed" vertical="center"/>
      <protection hidden="1"/>
    </xf>
    <xf numFmtId="49" fontId="6" fillId="0" borderId="18" xfId="1" applyNumberFormat="1" applyFont="1" applyBorder="1" applyAlignment="1" applyProtection="1">
      <alignment horizontal="center" vertical="center"/>
      <protection hidden="1"/>
    </xf>
    <xf numFmtId="49" fontId="6" fillId="0" borderId="20" xfId="1" applyNumberFormat="1" applyFont="1" applyBorder="1" applyAlignment="1" applyProtection="1">
      <alignment horizontal="center" vertical="center"/>
      <protection hidden="1"/>
    </xf>
    <xf numFmtId="0" fontId="14" fillId="0" borderId="18" xfId="1" applyFont="1" applyBorder="1" applyAlignment="1" applyProtection="1">
      <alignment horizontal="distributed" vertical="center"/>
      <protection hidden="1"/>
    </xf>
    <xf numFmtId="0" fontId="14" fillId="0" borderId="19" xfId="1" applyFont="1" applyBorder="1" applyAlignment="1" applyProtection="1">
      <alignment horizontal="distributed" vertical="center"/>
      <protection hidden="1"/>
    </xf>
    <xf numFmtId="0" fontId="14" fillId="0" borderId="20" xfId="1" applyFont="1" applyBorder="1" applyAlignment="1" applyProtection="1">
      <alignment horizontal="distributed" vertical="center"/>
      <protection hidden="1"/>
    </xf>
    <xf numFmtId="49" fontId="3" fillId="0" borderId="18" xfId="1" applyNumberFormat="1" applyFont="1" applyBorder="1" applyProtection="1">
      <alignment vertical="center"/>
      <protection hidden="1"/>
    </xf>
    <xf numFmtId="49" fontId="3" fillId="0" borderId="20" xfId="1" applyNumberFormat="1" applyFont="1" applyBorder="1" applyProtection="1">
      <alignment vertical="center"/>
      <protection hidden="1"/>
    </xf>
    <xf numFmtId="0" fontId="2" fillId="0" borderId="19" xfId="1" applyBorder="1" applyProtection="1">
      <alignment vertical="center"/>
      <protection hidden="1"/>
    </xf>
    <xf numFmtId="0" fontId="2" fillId="0" borderId="20" xfId="1" applyBorder="1" applyProtection="1">
      <alignment vertical="center"/>
      <protection hidden="1"/>
    </xf>
    <xf numFmtId="49" fontId="6" fillId="0" borderId="19" xfId="1" applyNumberFormat="1" applyFont="1" applyBorder="1" applyAlignment="1" applyProtection="1">
      <alignment horizontal="center" vertical="center"/>
      <protection hidden="1"/>
    </xf>
    <xf numFmtId="49" fontId="3" fillId="0" borderId="19" xfId="1" applyNumberFormat="1" applyFont="1" applyBorder="1" applyProtection="1">
      <alignment vertical="center"/>
      <protection hidden="1"/>
    </xf>
    <xf numFmtId="49" fontId="6" fillId="0" borderId="27" xfId="1" applyNumberFormat="1" applyFont="1" applyBorder="1" applyAlignment="1" applyProtection="1">
      <alignment horizontal="distributed" vertical="center"/>
      <protection hidden="1"/>
    </xf>
    <xf numFmtId="49" fontId="5" fillId="0" borderId="0" xfId="1" applyNumberFormat="1" applyFont="1" applyAlignment="1" applyProtection="1">
      <alignment horizontal="left" vertical="center" shrinkToFit="1"/>
      <protection hidden="1"/>
    </xf>
    <xf numFmtId="0" fontId="5" fillId="0" borderId="0" xfId="1" applyFont="1" applyAlignment="1" applyProtection="1">
      <alignment horizontal="left" vertical="center" shrinkToFit="1"/>
      <protection hidden="1"/>
    </xf>
    <xf numFmtId="0" fontId="5" fillId="0" borderId="0" xfId="1" applyFont="1" applyAlignment="1" applyProtection="1">
      <alignment horizontal="right" vertical="center" shrinkToFit="1"/>
      <protection hidden="1"/>
    </xf>
    <xf numFmtId="49" fontId="5" fillId="0" borderId="0" xfId="1" applyNumberFormat="1" applyFont="1" applyAlignment="1" applyProtection="1">
      <alignment horizontal="left" vertical="center"/>
      <protection hidden="1"/>
    </xf>
    <xf numFmtId="0" fontId="11" fillId="0" borderId="26" xfId="1" applyFont="1" applyBorder="1" applyAlignment="1" applyProtection="1">
      <alignment horizontal="center" vertical="center" shrinkToFit="1"/>
      <protection hidden="1"/>
    </xf>
    <xf numFmtId="0" fontId="11" fillId="0" borderId="27" xfId="1" applyFont="1" applyBorder="1" applyAlignment="1" applyProtection="1">
      <alignment horizontal="center" vertical="center" shrinkToFit="1"/>
      <protection hidden="1"/>
    </xf>
    <xf numFmtId="0" fontId="11" fillId="0" borderId="28" xfId="1" applyFont="1" applyBorder="1" applyAlignment="1" applyProtection="1">
      <alignment horizontal="center" vertical="center" shrinkToFit="1"/>
      <protection hidden="1"/>
    </xf>
    <xf numFmtId="0" fontId="11" fillId="0" borderId="29" xfId="1" applyFont="1" applyBorder="1" applyAlignment="1" applyProtection="1">
      <alignment horizontal="center" vertical="center" shrinkToFit="1"/>
      <protection hidden="1"/>
    </xf>
    <xf numFmtId="0" fontId="11" fillId="0" borderId="30" xfId="1" applyFont="1" applyBorder="1" applyAlignment="1" applyProtection="1">
      <alignment horizontal="center" vertical="center" shrinkToFit="1"/>
      <protection hidden="1"/>
    </xf>
    <xf numFmtId="0" fontId="11" fillId="0" borderId="31" xfId="1" applyFont="1" applyBorder="1" applyAlignment="1" applyProtection="1">
      <alignment horizontal="center" vertical="center" shrinkToFit="1"/>
      <protection hidden="1"/>
    </xf>
    <xf numFmtId="49" fontId="3" fillId="0" borderId="32" xfId="1" applyNumberFormat="1" applyFont="1" applyBorder="1" applyAlignment="1" applyProtection="1">
      <alignment vertical="center" shrinkToFit="1"/>
      <protection hidden="1"/>
    </xf>
    <xf numFmtId="0" fontId="2" fillId="0" borderId="27" xfId="1" applyBorder="1" applyAlignment="1" applyProtection="1">
      <alignment vertical="center" shrinkToFit="1"/>
      <protection hidden="1"/>
    </xf>
    <xf numFmtId="49" fontId="3" fillId="0" borderId="16" xfId="1" applyNumberFormat="1" applyFont="1" applyBorder="1" applyAlignment="1" applyProtection="1">
      <alignment vertical="center" shrinkToFit="1"/>
      <protection hidden="1"/>
    </xf>
    <xf numFmtId="49" fontId="3" fillId="0" borderId="10" xfId="1" applyNumberFormat="1" applyFont="1" applyBorder="1" applyAlignment="1" applyProtection="1">
      <alignment vertical="center" shrinkToFit="1"/>
      <protection hidden="1"/>
    </xf>
    <xf numFmtId="49" fontId="6" fillId="0" borderId="10" xfId="1" applyNumberFormat="1" applyFont="1" applyBorder="1" applyAlignment="1" applyProtection="1">
      <alignment vertical="center" textRotation="255" shrinkToFit="1"/>
      <protection hidden="1"/>
    </xf>
    <xf numFmtId="49" fontId="6" fillId="0" borderId="16" xfId="1" applyNumberFormat="1" applyFont="1" applyBorder="1" applyAlignment="1" applyProtection="1">
      <alignment vertical="center" textRotation="255" shrinkToFit="1"/>
      <protection hidden="1"/>
    </xf>
    <xf numFmtId="49" fontId="7" fillId="0" borderId="26" xfId="1" applyNumberFormat="1" applyFont="1" applyBorder="1" applyAlignment="1" applyProtection="1">
      <alignment horizontal="center" vertical="center" shrinkToFit="1"/>
      <protection hidden="1"/>
    </xf>
    <xf numFmtId="49" fontId="7" fillId="0" borderId="28" xfId="1" applyNumberFormat="1" applyFont="1" applyBorder="1" applyAlignment="1" applyProtection="1">
      <alignment horizontal="center" vertical="center" shrinkToFit="1"/>
      <protection hidden="1"/>
    </xf>
    <xf numFmtId="49" fontId="7" fillId="0" borderId="29" xfId="1" applyNumberFormat="1" applyFont="1" applyBorder="1" applyAlignment="1" applyProtection="1">
      <alignment horizontal="center" vertical="center" shrinkToFit="1"/>
      <protection hidden="1"/>
    </xf>
    <xf numFmtId="49" fontId="7" fillId="0" borderId="31" xfId="1" applyNumberFormat="1" applyFont="1" applyBorder="1" applyAlignment="1" applyProtection="1">
      <alignment horizontal="center" vertical="center" shrinkToFit="1"/>
      <protection hidden="1"/>
    </xf>
    <xf numFmtId="49" fontId="3" fillId="0" borderId="18" xfId="1" applyNumberFormat="1" applyFont="1" applyBorder="1" applyAlignment="1" applyProtection="1">
      <alignment horizontal="center" vertical="center" shrinkToFit="1"/>
      <protection hidden="1"/>
    </xf>
    <xf numFmtId="49" fontId="3" fillId="0" borderId="19" xfId="1" applyNumberFormat="1" applyFont="1" applyBorder="1" applyAlignment="1" applyProtection="1">
      <alignment horizontal="center" vertical="center" shrinkToFit="1"/>
      <protection hidden="1"/>
    </xf>
    <xf numFmtId="49" fontId="3" fillId="0" borderId="20" xfId="1" applyNumberFormat="1" applyFont="1" applyBorder="1" applyAlignment="1" applyProtection="1">
      <alignment horizontal="center" vertical="center" shrinkToFit="1"/>
      <protection hidden="1"/>
    </xf>
    <xf numFmtId="0" fontId="2" fillId="0" borderId="1" xfId="1" applyBorder="1" applyAlignment="1" applyProtection="1">
      <alignment vertical="center" shrinkToFit="1"/>
      <protection hidden="1"/>
    </xf>
    <xf numFmtId="0" fontId="2" fillId="0" borderId="10" xfId="1" applyBorder="1" applyAlignment="1" applyProtection="1">
      <alignment vertical="center" shrinkToFit="1"/>
      <protection hidden="1"/>
    </xf>
    <xf numFmtId="49" fontId="3" fillId="0" borderId="1" xfId="1" applyNumberFormat="1" applyFont="1" applyBorder="1" applyAlignment="1" applyProtection="1">
      <alignment vertical="center" shrinkToFit="1"/>
      <protection hidden="1"/>
    </xf>
    <xf numFmtId="0" fontId="10" fillId="0" borderId="18" xfId="1" applyFont="1" applyBorder="1" applyAlignment="1" applyProtection="1">
      <alignment horizontal="left" vertical="center" shrinkToFit="1"/>
      <protection hidden="1"/>
    </xf>
    <xf numFmtId="0" fontId="10" fillId="0" borderId="19" xfId="1" applyFont="1" applyBorder="1" applyAlignment="1" applyProtection="1">
      <alignment horizontal="left" vertical="center" shrinkToFit="1"/>
      <protection hidden="1"/>
    </xf>
    <xf numFmtId="0" fontId="10" fillId="0" borderId="20" xfId="1" applyFont="1" applyBorder="1" applyAlignment="1" applyProtection="1">
      <alignment horizontal="left" vertical="center" shrinkToFit="1"/>
      <protection hidden="1"/>
    </xf>
    <xf numFmtId="49" fontId="8" fillId="0" borderId="26" xfId="1" applyNumberFormat="1" applyFont="1" applyBorder="1" applyAlignment="1" applyProtection="1">
      <alignment horizontal="center" vertical="center" shrinkToFit="1"/>
      <protection hidden="1"/>
    </xf>
    <xf numFmtId="49" fontId="8" fillId="0" borderId="32" xfId="1" applyNumberFormat="1" applyFont="1" applyBorder="1" applyAlignment="1" applyProtection="1">
      <alignment horizontal="center" vertical="center" shrinkToFit="1"/>
      <protection hidden="1"/>
    </xf>
    <xf numFmtId="49" fontId="8" fillId="0" borderId="29" xfId="1" applyNumberFormat="1" applyFont="1" applyBorder="1" applyAlignment="1" applyProtection="1">
      <alignment horizontal="center" vertical="center" shrinkToFit="1"/>
      <protection hidden="1"/>
    </xf>
    <xf numFmtId="49" fontId="3" fillId="0" borderId="26" xfId="1" applyNumberFormat="1" applyFont="1" applyBorder="1" applyAlignment="1" applyProtection="1">
      <alignment horizontal="center" vertical="center" shrinkToFit="1"/>
      <protection hidden="1"/>
    </xf>
    <xf numFmtId="49" fontId="3" fillId="0" borderId="27" xfId="1" applyNumberFormat="1" applyFont="1" applyBorder="1" applyAlignment="1" applyProtection="1">
      <alignment horizontal="center" vertical="center" shrinkToFit="1"/>
      <protection hidden="1"/>
    </xf>
    <xf numFmtId="49" fontId="3" fillId="0" borderId="28" xfId="1" applyNumberFormat="1" applyFont="1" applyBorder="1" applyAlignment="1" applyProtection="1">
      <alignment horizontal="center" vertical="center" shrinkToFit="1"/>
      <protection hidden="1"/>
    </xf>
    <xf numFmtId="49" fontId="3" fillId="0" borderId="29" xfId="1" applyNumberFormat="1" applyFont="1" applyBorder="1" applyAlignment="1" applyProtection="1">
      <alignment horizontal="center" vertical="center" shrinkToFit="1"/>
      <protection hidden="1"/>
    </xf>
    <xf numFmtId="49" fontId="3" fillId="0" borderId="30" xfId="1" applyNumberFormat="1" applyFont="1" applyBorder="1" applyAlignment="1" applyProtection="1">
      <alignment horizontal="center" vertical="center" shrinkToFit="1"/>
      <protection hidden="1"/>
    </xf>
    <xf numFmtId="49" fontId="3" fillId="0" borderId="31" xfId="1" applyNumberFormat="1" applyFont="1" applyBorder="1" applyAlignment="1" applyProtection="1">
      <alignment horizontal="center" vertical="center" shrinkToFit="1"/>
      <protection hidden="1"/>
    </xf>
    <xf numFmtId="0" fontId="10" fillId="0" borderId="26" xfId="1" applyFont="1" applyBorder="1" applyAlignment="1" applyProtection="1">
      <alignment horizontal="left" vertical="center" shrinkToFit="1"/>
      <protection hidden="1"/>
    </xf>
    <xf numFmtId="0" fontId="10" fillId="0" borderId="27" xfId="1" applyFont="1" applyBorder="1" applyAlignment="1" applyProtection="1">
      <alignment horizontal="left" vertical="center" shrinkToFit="1"/>
      <protection hidden="1"/>
    </xf>
    <xf numFmtId="0" fontId="10" fillId="0" borderId="28" xfId="1" applyFont="1" applyBorder="1" applyAlignment="1" applyProtection="1">
      <alignment horizontal="left" vertical="center" shrinkToFit="1"/>
      <protection hidden="1"/>
    </xf>
    <xf numFmtId="0" fontId="10" fillId="0" borderId="29" xfId="1" applyFont="1" applyBorder="1" applyAlignment="1" applyProtection="1">
      <alignment horizontal="left" vertical="center" shrinkToFit="1"/>
      <protection hidden="1"/>
    </xf>
    <xf numFmtId="0" fontId="10" fillId="0" borderId="30" xfId="1" applyFont="1" applyBorder="1" applyAlignment="1" applyProtection="1">
      <alignment horizontal="left" vertical="center" shrinkToFit="1"/>
      <protection hidden="1"/>
    </xf>
    <xf numFmtId="0" fontId="10" fillId="0" borderId="31" xfId="1" applyFont="1" applyBorder="1" applyAlignment="1" applyProtection="1">
      <alignment horizontal="left" vertical="center" shrinkToFit="1"/>
      <protection hidden="1"/>
    </xf>
    <xf numFmtId="49" fontId="3" fillId="0" borderId="18" xfId="1" applyNumberFormat="1" applyFont="1" applyBorder="1" applyAlignment="1" applyProtection="1">
      <alignment horizontal="left" vertical="center" shrinkToFit="1"/>
      <protection hidden="1"/>
    </xf>
    <xf numFmtId="49" fontId="3" fillId="0" borderId="19" xfId="1" applyNumberFormat="1" applyFont="1" applyBorder="1" applyAlignment="1" applyProtection="1">
      <alignment horizontal="left" vertical="center" shrinkToFit="1"/>
      <protection hidden="1"/>
    </xf>
    <xf numFmtId="49" fontId="3" fillId="0" borderId="20" xfId="1" applyNumberFormat="1" applyFont="1" applyBorder="1" applyAlignment="1" applyProtection="1">
      <alignment horizontal="left" vertical="center" shrinkToFit="1"/>
      <protection hidden="1"/>
    </xf>
    <xf numFmtId="49" fontId="6" fillId="0" borderId="18" xfId="1" applyNumberFormat="1" applyFont="1" applyBorder="1" applyAlignment="1" applyProtection="1">
      <alignment horizontal="distributed" vertical="center" shrinkToFit="1"/>
      <protection hidden="1"/>
    </xf>
    <xf numFmtId="49" fontId="6" fillId="0" borderId="19" xfId="1" applyNumberFormat="1" applyFont="1" applyBorder="1" applyAlignment="1" applyProtection="1">
      <alignment horizontal="distributed" vertical="center" shrinkToFit="1"/>
      <protection hidden="1"/>
    </xf>
    <xf numFmtId="0" fontId="6" fillId="0" borderId="20" xfId="1" applyFont="1" applyBorder="1" applyAlignment="1" applyProtection="1">
      <alignment horizontal="distributed" vertical="center" shrinkToFit="1"/>
      <protection hidden="1"/>
    </xf>
    <xf numFmtId="0" fontId="6" fillId="0" borderId="19" xfId="1" applyFont="1" applyBorder="1" applyAlignment="1" applyProtection="1">
      <alignment horizontal="distributed" vertical="center" shrinkToFit="1"/>
      <protection hidden="1"/>
    </xf>
    <xf numFmtId="49" fontId="6" fillId="0" borderId="18" xfId="1" applyNumberFormat="1" applyFont="1" applyBorder="1" applyAlignment="1" applyProtection="1">
      <alignment horizontal="center" vertical="center" shrinkToFit="1"/>
      <protection hidden="1"/>
    </xf>
    <xf numFmtId="49" fontId="6" fillId="0" borderId="20" xfId="1" applyNumberFormat="1" applyFont="1" applyBorder="1" applyAlignment="1" applyProtection="1">
      <alignment horizontal="center" vertical="center" shrinkToFit="1"/>
      <protection hidden="1"/>
    </xf>
    <xf numFmtId="0" fontId="14" fillId="0" borderId="18" xfId="1" applyFont="1" applyBorder="1" applyAlignment="1" applyProtection="1">
      <alignment horizontal="distributed" vertical="center" shrinkToFit="1"/>
      <protection hidden="1"/>
    </xf>
    <xf numFmtId="0" fontId="14" fillId="0" borderId="19" xfId="1" applyFont="1" applyBorder="1" applyAlignment="1" applyProtection="1">
      <alignment horizontal="distributed" vertical="center" shrinkToFit="1"/>
      <protection hidden="1"/>
    </xf>
    <xf numFmtId="0" fontId="14" fillId="0" borderId="20" xfId="1" applyFont="1" applyBorder="1" applyAlignment="1" applyProtection="1">
      <alignment horizontal="distributed" vertical="center" shrinkToFit="1"/>
      <protection hidden="1"/>
    </xf>
    <xf numFmtId="0" fontId="2" fillId="0" borderId="19" xfId="1" applyBorder="1" applyAlignment="1" applyProtection="1">
      <alignment vertical="center" shrinkToFit="1"/>
      <protection hidden="1"/>
    </xf>
    <xf numFmtId="0" fontId="2" fillId="0" borderId="20" xfId="1" applyBorder="1" applyAlignment="1" applyProtection="1">
      <alignment vertical="center" shrinkToFit="1"/>
      <protection hidden="1"/>
    </xf>
    <xf numFmtId="49" fontId="6" fillId="0" borderId="19" xfId="1" applyNumberFormat="1" applyFont="1" applyBorder="1" applyAlignment="1" applyProtection="1">
      <alignment horizontal="center" vertical="center" shrinkToFit="1"/>
      <protection hidden="1"/>
    </xf>
    <xf numFmtId="49" fontId="6" fillId="0" borderId="27" xfId="1" applyNumberFormat="1" applyFont="1" applyBorder="1" applyAlignment="1" applyProtection="1">
      <alignment horizontal="distributed" vertical="center" shrinkToFit="1"/>
      <protection hidden="1"/>
    </xf>
    <xf numFmtId="0" fontId="15" fillId="0" borderId="2" xfId="0" applyFont="1" applyBorder="1" applyAlignment="1" applyProtection="1">
      <alignment horizontal="center" vertical="center" textRotation="255" shrinkToFit="1"/>
      <protection hidden="1"/>
    </xf>
    <xf numFmtId="0" fontId="15" fillId="0" borderId="34" xfId="0" applyFont="1" applyBorder="1" applyAlignment="1" applyProtection="1">
      <alignment horizontal="center" vertical="center" textRotation="255" shrinkToFit="1"/>
      <protection hidden="1"/>
    </xf>
    <xf numFmtId="0" fontId="15" fillId="0" borderId="35" xfId="0" applyFont="1" applyBorder="1" applyAlignment="1" applyProtection="1">
      <alignment horizontal="center" vertical="center" textRotation="255" shrinkToFit="1"/>
      <protection hidden="1"/>
    </xf>
    <xf numFmtId="0" fontId="6" fillId="0" borderId="18" xfId="1" applyFont="1" applyBorder="1" applyAlignment="1" applyProtection="1">
      <alignment horizontal="distributed" vertical="center" shrinkToFit="1"/>
      <protection hidden="1"/>
    </xf>
    <xf numFmtId="0" fontId="6" fillId="0" borderId="18" xfId="1" applyFont="1" applyBorder="1" applyAlignment="1" applyProtection="1">
      <alignment horizontal="center" vertical="center" shrinkToFit="1"/>
      <protection hidden="1"/>
    </xf>
    <xf numFmtId="0" fontId="6" fillId="0" borderId="19" xfId="1" applyFont="1" applyBorder="1" applyAlignment="1" applyProtection="1">
      <alignment horizontal="center" vertical="center" shrinkToFit="1"/>
      <protection hidden="1"/>
    </xf>
    <xf numFmtId="0" fontId="6" fillId="0" borderId="20" xfId="1" applyFont="1" applyBorder="1" applyAlignment="1" applyProtection="1">
      <alignment horizontal="center" vertical="center" shrinkToFit="1"/>
      <protection hidden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2983" name="Oval 11">
          <a:extLst>
            <a:ext uri="{FF2B5EF4-FFF2-40B4-BE49-F238E27FC236}">
              <a16:creationId xmlns:a16="http://schemas.microsoft.com/office/drawing/2014/main" id="{B9CF8BC9-BE72-4844-9BB4-0D348BAFD8D6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2984" name="Oval 11">
          <a:extLst>
            <a:ext uri="{FF2B5EF4-FFF2-40B4-BE49-F238E27FC236}">
              <a16:creationId xmlns:a16="http://schemas.microsoft.com/office/drawing/2014/main" id="{2BB80124-E32F-A64A-BFE6-915AE0224FC2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2985" name="Oval 11">
          <a:extLst>
            <a:ext uri="{FF2B5EF4-FFF2-40B4-BE49-F238E27FC236}">
              <a16:creationId xmlns:a16="http://schemas.microsoft.com/office/drawing/2014/main" id="{CE1969AA-E905-AA44-90BE-1B0328613065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2986" name="Oval 11">
          <a:extLst>
            <a:ext uri="{FF2B5EF4-FFF2-40B4-BE49-F238E27FC236}">
              <a16:creationId xmlns:a16="http://schemas.microsoft.com/office/drawing/2014/main" id="{3F059697-6C14-7340-B3A8-0210EE6C861F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2987" name="Oval 11">
          <a:extLst>
            <a:ext uri="{FF2B5EF4-FFF2-40B4-BE49-F238E27FC236}">
              <a16:creationId xmlns:a16="http://schemas.microsoft.com/office/drawing/2014/main" id="{DDF8A6F1-132D-3D49-B917-88390381FE47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2988" name="Oval 11">
          <a:extLst>
            <a:ext uri="{FF2B5EF4-FFF2-40B4-BE49-F238E27FC236}">
              <a16:creationId xmlns:a16="http://schemas.microsoft.com/office/drawing/2014/main" id="{C0594F75-241A-1647-9989-35AB7567E7B2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81031" name="Oval 11">
          <a:extLst>
            <a:ext uri="{FF2B5EF4-FFF2-40B4-BE49-F238E27FC236}">
              <a16:creationId xmlns:a16="http://schemas.microsoft.com/office/drawing/2014/main" id="{D6639DAF-C563-4941-A7AC-949FF9198C1D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81032" name="Oval 11">
          <a:extLst>
            <a:ext uri="{FF2B5EF4-FFF2-40B4-BE49-F238E27FC236}">
              <a16:creationId xmlns:a16="http://schemas.microsoft.com/office/drawing/2014/main" id="{D430984A-6971-4645-A638-447ABED36B6E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81033" name="Oval 11">
          <a:extLst>
            <a:ext uri="{FF2B5EF4-FFF2-40B4-BE49-F238E27FC236}">
              <a16:creationId xmlns:a16="http://schemas.microsoft.com/office/drawing/2014/main" id="{411E8559-F7C2-BD4B-B8CD-DCEC8D36C1EB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81034" name="Oval 11">
          <a:extLst>
            <a:ext uri="{FF2B5EF4-FFF2-40B4-BE49-F238E27FC236}">
              <a16:creationId xmlns:a16="http://schemas.microsoft.com/office/drawing/2014/main" id="{CFA20DFF-6C20-914C-AB76-49D29C978888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81035" name="Oval 11">
          <a:extLst>
            <a:ext uri="{FF2B5EF4-FFF2-40B4-BE49-F238E27FC236}">
              <a16:creationId xmlns:a16="http://schemas.microsoft.com/office/drawing/2014/main" id="{5D64885A-1E6F-4446-AAA8-55AB39A83CF7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81036" name="Oval 11">
          <a:extLst>
            <a:ext uri="{FF2B5EF4-FFF2-40B4-BE49-F238E27FC236}">
              <a16:creationId xmlns:a16="http://schemas.microsoft.com/office/drawing/2014/main" id="{34317ED2-F7A4-3E41-BB8A-E839CF7F4A9E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46467" name="Oval 11">
          <a:extLst>
            <a:ext uri="{FF2B5EF4-FFF2-40B4-BE49-F238E27FC236}">
              <a16:creationId xmlns:a16="http://schemas.microsoft.com/office/drawing/2014/main" id="{B126A42B-9E13-FC4F-A7CB-325638AA39A6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46468" name="Oval 11">
          <a:extLst>
            <a:ext uri="{FF2B5EF4-FFF2-40B4-BE49-F238E27FC236}">
              <a16:creationId xmlns:a16="http://schemas.microsoft.com/office/drawing/2014/main" id="{2FF5C946-4EB2-5049-8D81-3E5BAF132279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47491" name="Oval 11">
          <a:extLst>
            <a:ext uri="{FF2B5EF4-FFF2-40B4-BE49-F238E27FC236}">
              <a16:creationId xmlns:a16="http://schemas.microsoft.com/office/drawing/2014/main" id="{ECE81248-E570-574E-9797-A50E521D3FC0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47492" name="Oval 11">
          <a:extLst>
            <a:ext uri="{FF2B5EF4-FFF2-40B4-BE49-F238E27FC236}">
              <a16:creationId xmlns:a16="http://schemas.microsoft.com/office/drawing/2014/main" id="{7294496D-131D-9A41-BD2D-7AFFE0987ACB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1977" name="Oval 11">
          <a:extLst>
            <a:ext uri="{FF2B5EF4-FFF2-40B4-BE49-F238E27FC236}">
              <a16:creationId xmlns:a16="http://schemas.microsoft.com/office/drawing/2014/main" id="{F5C151A4-C74B-8C46-9E8F-BCA2E6BF7CBD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1978" name="Oval 11">
          <a:extLst>
            <a:ext uri="{FF2B5EF4-FFF2-40B4-BE49-F238E27FC236}">
              <a16:creationId xmlns:a16="http://schemas.microsoft.com/office/drawing/2014/main" id="{AA647180-30BF-A54C-B1F2-931379ABEAAD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1979" name="Oval 11">
          <a:extLst>
            <a:ext uri="{FF2B5EF4-FFF2-40B4-BE49-F238E27FC236}">
              <a16:creationId xmlns:a16="http://schemas.microsoft.com/office/drawing/2014/main" id="{EBBF12CB-7F33-C54D-95E2-1D735109310C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1980" name="Oval 11">
          <a:extLst>
            <a:ext uri="{FF2B5EF4-FFF2-40B4-BE49-F238E27FC236}">
              <a16:creationId xmlns:a16="http://schemas.microsoft.com/office/drawing/2014/main" id="{66CDDD27-0D47-7B49-B8B1-11792ACB79A6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1981" name="Oval 11">
          <a:extLst>
            <a:ext uri="{FF2B5EF4-FFF2-40B4-BE49-F238E27FC236}">
              <a16:creationId xmlns:a16="http://schemas.microsoft.com/office/drawing/2014/main" id="{42FCFA09-5DAE-FD46-BD8D-10A1BE87B987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1982" name="Oval 11">
          <a:extLst>
            <a:ext uri="{FF2B5EF4-FFF2-40B4-BE49-F238E27FC236}">
              <a16:creationId xmlns:a16="http://schemas.microsoft.com/office/drawing/2014/main" id="{B2CD2EA5-D8FF-0446-999F-06C38163E1CD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4679" name="Oval 11">
          <a:extLst>
            <a:ext uri="{FF2B5EF4-FFF2-40B4-BE49-F238E27FC236}">
              <a16:creationId xmlns:a16="http://schemas.microsoft.com/office/drawing/2014/main" id="{40009BCA-EE35-5C43-985D-0C19D07819A5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4680" name="Oval 11">
          <a:extLst>
            <a:ext uri="{FF2B5EF4-FFF2-40B4-BE49-F238E27FC236}">
              <a16:creationId xmlns:a16="http://schemas.microsoft.com/office/drawing/2014/main" id="{0B786543-7FBC-7448-ADBC-DB099BD63FF6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4681" name="Oval 11">
          <a:extLst>
            <a:ext uri="{FF2B5EF4-FFF2-40B4-BE49-F238E27FC236}">
              <a16:creationId xmlns:a16="http://schemas.microsoft.com/office/drawing/2014/main" id="{44C1955F-1151-474D-BB1A-3A64E43B6529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4682" name="Oval 11">
          <a:extLst>
            <a:ext uri="{FF2B5EF4-FFF2-40B4-BE49-F238E27FC236}">
              <a16:creationId xmlns:a16="http://schemas.microsoft.com/office/drawing/2014/main" id="{58AF207E-1BCE-0143-AD6C-E239E1B8469E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4683" name="Oval 11">
          <a:extLst>
            <a:ext uri="{FF2B5EF4-FFF2-40B4-BE49-F238E27FC236}">
              <a16:creationId xmlns:a16="http://schemas.microsoft.com/office/drawing/2014/main" id="{C081BE8E-1369-D841-8054-5874CE1A567C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4684" name="Oval 11">
          <a:extLst>
            <a:ext uri="{FF2B5EF4-FFF2-40B4-BE49-F238E27FC236}">
              <a16:creationId xmlns:a16="http://schemas.microsoft.com/office/drawing/2014/main" id="{BFF1D37D-B7BB-644F-8401-50737A8F40C7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127</xdr:row>
      <xdr:rowOff>0</xdr:rowOff>
    </xdr:from>
    <xdr:to>
      <xdr:col>2</xdr:col>
      <xdr:colOff>342900</xdr:colOff>
      <xdr:row>128</xdr:row>
      <xdr:rowOff>241300</xdr:rowOff>
    </xdr:to>
    <xdr:sp macro="" textlink="">
      <xdr:nvSpPr>
        <xdr:cNvPr id="74685" name="Oval 11">
          <a:extLst>
            <a:ext uri="{FF2B5EF4-FFF2-40B4-BE49-F238E27FC236}">
              <a16:creationId xmlns:a16="http://schemas.microsoft.com/office/drawing/2014/main" id="{F4FBC779-0A1B-B34F-963E-7A5E27C08981}"/>
            </a:ext>
          </a:extLst>
        </xdr:cNvPr>
        <xdr:cNvSpPr>
          <a:spLocks noChangeArrowheads="1"/>
        </xdr:cNvSpPr>
      </xdr:nvSpPr>
      <xdr:spPr bwMode="auto">
        <a:xfrm>
          <a:off x="12700" y="3319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148</xdr:row>
      <xdr:rowOff>0</xdr:rowOff>
    </xdr:from>
    <xdr:to>
      <xdr:col>2</xdr:col>
      <xdr:colOff>342900</xdr:colOff>
      <xdr:row>149</xdr:row>
      <xdr:rowOff>241300</xdr:rowOff>
    </xdr:to>
    <xdr:sp macro="" textlink="">
      <xdr:nvSpPr>
        <xdr:cNvPr id="74686" name="Oval 11">
          <a:extLst>
            <a:ext uri="{FF2B5EF4-FFF2-40B4-BE49-F238E27FC236}">
              <a16:creationId xmlns:a16="http://schemas.microsoft.com/office/drawing/2014/main" id="{791D4FD1-AB0F-8D40-804E-57E6F905A9E2}"/>
            </a:ext>
          </a:extLst>
        </xdr:cNvPr>
        <xdr:cNvSpPr>
          <a:spLocks noChangeArrowheads="1"/>
        </xdr:cNvSpPr>
      </xdr:nvSpPr>
      <xdr:spPr bwMode="auto">
        <a:xfrm>
          <a:off x="12700" y="3865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169</xdr:row>
      <xdr:rowOff>0</xdr:rowOff>
    </xdr:from>
    <xdr:to>
      <xdr:col>2</xdr:col>
      <xdr:colOff>342900</xdr:colOff>
      <xdr:row>170</xdr:row>
      <xdr:rowOff>241300</xdr:rowOff>
    </xdr:to>
    <xdr:sp macro="" textlink="">
      <xdr:nvSpPr>
        <xdr:cNvPr id="74687" name="Oval 11">
          <a:extLst>
            <a:ext uri="{FF2B5EF4-FFF2-40B4-BE49-F238E27FC236}">
              <a16:creationId xmlns:a16="http://schemas.microsoft.com/office/drawing/2014/main" id="{1127D2D4-A6AF-FE4D-86CD-778B5E6C3A4F}"/>
            </a:ext>
          </a:extLst>
        </xdr:cNvPr>
        <xdr:cNvSpPr>
          <a:spLocks noChangeArrowheads="1"/>
        </xdr:cNvSpPr>
      </xdr:nvSpPr>
      <xdr:spPr bwMode="auto">
        <a:xfrm>
          <a:off x="12700" y="4411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190</xdr:row>
      <xdr:rowOff>0</xdr:rowOff>
    </xdr:from>
    <xdr:to>
      <xdr:col>2</xdr:col>
      <xdr:colOff>342900</xdr:colOff>
      <xdr:row>191</xdr:row>
      <xdr:rowOff>241300</xdr:rowOff>
    </xdr:to>
    <xdr:sp macro="" textlink="">
      <xdr:nvSpPr>
        <xdr:cNvPr id="74688" name="Oval 11">
          <a:extLst>
            <a:ext uri="{FF2B5EF4-FFF2-40B4-BE49-F238E27FC236}">
              <a16:creationId xmlns:a16="http://schemas.microsoft.com/office/drawing/2014/main" id="{F1FDC7FC-13FA-484B-93CA-FE726FACABD6}"/>
            </a:ext>
          </a:extLst>
        </xdr:cNvPr>
        <xdr:cNvSpPr>
          <a:spLocks noChangeArrowheads="1"/>
        </xdr:cNvSpPr>
      </xdr:nvSpPr>
      <xdr:spPr bwMode="auto">
        <a:xfrm>
          <a:off x="12700" y="4958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211</xdr:row>
      <xdr:rowOff>0</xdr:rowOff>
    </xdr:from>
    <xdr:to>
      <xdr:col>2</xdr:col>
      <xdr:colOff>342900</xdr:colOff>
      <xdr:row>212</xdr:row>
      <xdr:rowOff>241300</xdr:rowOff>
    </xdr:to>
    <xdr:sp macro="" textlink="">
      <xdr:nvSpPr>
        <xdr:cNvPr id="74689" name="Oval 11">
          <a:extLst>
            <a:ext uri="{FF2B5EF4-FFF2-40B4-BE49-F238E27FC236}">
              <a16:creationId xmlns:a16="http://schemas.microsoft.com/office/drawing/2014/main" id="{CCC47E0B-E2D3-DD4E-A8B6-EC8F8842FF85}"/>
            </a:ext>
          </a:extLst>
        </xdr:cNvPr>
        <xdr:cNvSpPr>
          <a:spLocks noChangeArrowheads="1"/>
        </xdr:cNvSpPr>
      </xdr:nvSpPr>
      <xdr:spPr bwMode="auto">
        <a:xfrm>
          <a:off x="12700" y="5504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232</xdr:row>
      <xdr:rowOff>0</xdr:rowOff>
    </xdr:from>
    <xdr:to>
      <xdr:col>2</xdr:col>
      <xdr:colOff>342900</xdr:colOff>
      <xdr:row>233</xdr:row>
      <xdr:rowOff>241300</xdr:rowOff>
    </xdr:to>
    <xdr:sp macro="" textlink="">
      <xdr:nvSpPr>
        <xdr:cNvPr id="74690" name="Oval 11">
          <a:extLst>
            <a:ext uri="{FF2B5EF4-FFF2-40B4-BE49-F238E27FC236}">
              <a16:creationId xmlns:a16="http://schemas.microsoft.com/office/drawing/2014/main" id="{BD60AAE2-FCAE-0E48-A4A3-8A13F2237A27}"/>
            </a:ext>
          </a:extLst>
        </xdr:cNvPr>
        <xdr:cNvSpPr>
          <a:spLocks noChangeArrowheads="1"/>
        </xdr:cNvSpPr>
      </xdr:nvSpPr>
      <xdr:spPr bwMode="auto">
        <a:xfrm>
          <a:off x="12700" y="6050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253</xdr:row>
      <xdr:rowOff>0</xdr:rowOff>
    </xdr:from>
    <xdr:to>
      <xdr:col>2</xdr:col>
      <xdr:colOff>342900</xdr:colOff>
      <xdr:row>254</xdr:row>
      <xdr:rowOff>241300</xdr:rowOff>
    </xdr:to>
    <xdr:sp macro="" textlink="">
      <xdr:nvSpPr>
        <xdr:cNvPr id="74691" name="Oval 11">
          <a:extLst>
            <a:ext uri="{FF2B5EF4-FFF2-40B4-BE49-F238E27FC236}">
              <a16:creationId xmlns:a16="http://schemas.microsoft.com/office/drawing/2014/main" id="{48CA9416-1853-1745-9D0D-BDBBC3E2A232}"/>
            </a:ext>
          </a:extLst>
        </xdr:cNvPr>
        <xdr:cNvSpPr>
          <a:spLocks noChangeArrowheads="1"/>
        </xdr:cNvSpPr>
      </xdr:nvSpPr>
      <xdr:spPr bwMode="auto">
        <a:xfrm>
          <a:off x="12700" y="6596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274</xdr:row>
      <xdr:rowOff>0</xdr:rowOff>
    </xdr:from>
    <xdr:to>
      <xdr:col>2</xdr:col>
      <xdr:colOff>342900</xdr:colOff>
      <xdr:row>275</xdr:row>
      <xdr:rowOff>241300</xdr:rowOff>
    </xdr:to>
    <xdr:sp macro="" textlink="">
      <xdr:nvSpPr>
        <xdr:cNvPr id="74692" name="Oval 11">
          <a:extLst>
            <a:ext uri="{FF2B5EF4-FFF2-40B4-BE49-F238E27FC236}">
              <a16:creationId xmlns:a16="http://schemas.microsoft.com/office/drawing/2014/main" id="{236E1659-A43D-5E47-B9B7-18B31814C950}"/>
            </a:ext>
          </a:extLst>
        </xdr:cNvPr>
        <xdr:cNvSpPr>
          <a:spLocks noChangeArrowheads="1"/>
        </xdr:cNvSpPr>
      </xdr:nvSpPr>
      <xdr:spPr bwMode="auto">
        <a:xfrm>
          <a:off x="12700" y="7142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295</xdr:row>
      <xdr:rowOff>0</xdr:rowOff>
    </xdr:from>
    <xdr:to>
      <xdr:col>2</xdr:col>
      <xdr:colOff>342900</xdr:colOff>
      <xdr:row>296</xdr:row>
      <xdr:rowOff>241300</xdr:rowOff>
    </xdr:to>
    <xdr:sp macro="" textlink="">
      <xdr:nvSpPr>
        <xdr:cNvPr id="74693" name="Oval 11">
          <a:extLst>
            <a:ext uri="{FF2B5EF4-FFF2-40B4-BE49-F238E27FC236}">
              <a16:creationId xmlns:a16="http://schemas.microsoft.com/office/drawing/2014/main" id="{40A82984-E4E2-2343-B54F-82CEF60A502B}"/>
            </a:ext>
          </a:extLst>
        </xdr:cNvPr>
        <xdr:cNvSpPr>
          <a:spLocks noChangeArrowheads="1"/>
        </xdr:cNvSpPr>
      </xdr:nvSpPr>
      <xdr:spPr bwMode="auto">
        <a:xfrm>
          <a:off x="12700" y="7688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316</xdr:row>
      <xdr:rowOff>0</xdr:rowOff>
    </xdr:from>
    <xdr:to>
      <xdr:col>2</xdr:col>
      <xdr:colOff>342900</xdr:colOff>
      <xdr:row>317</xdr:row>
      <xdr:rowOff>241300</xdr:rowOff>
    </xdr:to>
    <xdr:sp macro="" textlink="">
      <xdr:nvSpPr>
        <xdr:cNvPr id="74694" name="Oval 11">
          <a:extLst>
            <a:ext uri="{FF2B5EF4-FFF2-40B4-BE49-F238E27FC236}">
              <a16:creationId xmlns:a16="http://schemas.microsoft.com/office/drawing/2014/main" id="{B1D03035-06B6-564D-9436-4FCA66942D4A}"/>
            </a:ext>
          </a:extLst>
        </xdr:cNvPr>
        <xdr:cNvSpPr>
          <a:spLocks noChangeArrowheads="1"/>
        </xdr:cNvSpPr>
      </xdr:nvSpPr>
      <xdr:spPr bwMode="auto">
        <a:xfrm>
          <a:off x="12700" y="8234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337</xdr:row>
      <xdr:rowOff>0</xdr:rowOff>
    </xdr:from>
    <xdr:to>
      <xdr:col>2</xdr:col>
      <xdr:colOff>342900</xdr:colOff>
      <xdr:row>338</xdr:row>
      <xdr:rowOff>241300</xdr:rowOff>
    </xdr:to>
    <xdr:sp macro="" textlink="">
      <xdr:nvSpPr>
        <xdr:cNvPr id="74695" name="Oval 11">
          <a:extLst>
            <a:ext uri="{FF2B5EF4-FFF2-40B4-BE49-F238E27FC236}">
              <a16:creationId xmlns:a16="http://schemas.microsoft.com/office/drawing/2014/main" id="{7B824088-59BB-1843-AC96-3C054A9D4D3E}"/>
            </a:ext>
          </a:extLst>
        </xdr:cNvPr>
        <xdr:cNvSpPr>
          <a:spLocks noChangeArrowheads="1"/>
        </xdr:cNvSpPr>
      </xdr:nvSpPr>
      <xdr:spPr bwMode="auto">
        <a:xfrm>
          <a:off x="12700" y="8780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358</xdr:row>
      <xdr:rowOff>0</xdr:rowOff>
    </xdr:from>
    <xdr:to>
      <xdr:col>2</xdr:col>
      <xdr:colOff>342900</xdr:colOff>
      <xdr:row>359</xdr:row>
      <xdr:rowOff>241300</xdr:rowOff>
    </xdr:to>
    <xdr:sp macro="" textlink="">
      <xdr:nvSpPr>
        <xdr:cNvPr id="74696" name="Oval 11">
          <a:extLst>
            <a:ext uri="{FF2B5EF4-FFF2-40B4-BE49-F238E27FC236}">
              <a16:creationId xmlns:a16="http://schemas.microsoft.com/office/drawing/2014/main" id="{2CA0F758-03E3-224C-806D-6D73887BE0B2}"/>
            </a:ext>
          </a:extLst>
        </xdr:cNvPr>
        <xdr:cNvSpPr>
          <a:spLocks noChangeArrowheads="1"/>
        </xdr:cNvSpPr>
      </xdr:nvSpPr>
      <xdr:spPr bwMode="auto">
        <a:xfrm>
          <a:off x="12700" y="9326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379</xdr:row>
      <xdr:rowOff>0</xdr:rowOff>
    </xdr:from>
    <xdr:to>
      <xdr:col>2</xdr:col>
      <xdr:colOff>342900</xdr:colOff>
      <xdr:row>380</xdr:row>
      <xdr:rowOff>241300</xdr:rowOff>
    </xdr:to>
    <xdr:sp macro="" textlink="">
      <xdr:nvSpPr>
        <xdr:cNvPr id="74697" name="Oval 11">
          <a:extLst>
            <a:ext uri="{FF2B5EF4-FFF2-40B4-BE49-F238E27FC236}">
              <a16:creationId xmlns:a16="http://schemas.microsoft.com/office/drawing/2014/main" id="{8B87BCD4-C015-0D45-997B-252A66D3B981}"/>
            </a:ext>
          </a:extLst>
        </xdr:cNvPr>
        <xdr:cNvSpPr>
          <a:spLocks noChangeArrowheads="1"/>
        </xdr:cNvSpPr>
      </xdr:nvSpPr>
      <xdr:spPr bwMode="auto">
        <a:xfrm>
          <a:off x="12700" y="9872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400</xdr:row>
      <xdr:rowOff>0</xdr:rowOff>
    </xdr:from>
    <xdr:to>
      <xdr:col>2</xdr:col>
      <xdr:colOff>342900</xdr:colOff>
      <xdr:row>401</xdr:row>
      <xdr:rowOff>241300</xdr:rowOff>
    </xdr:to>
    <xdr:sp macro="" textlink="">
      <xdr:nvSpPr>
        <xdr:cNvPr id="74698" name="Oval 11">
          <a:extLst>
            <a:ext uri="{FF2B5EF4-FFF2-40B4-BE49-F238E27FC236}">
              <a16:creationId xmlns:a16="http://schemas.microsoft.com/office/drawing/2014/main" id="{60A59D50-F8EB-A44A-AB0B-EEF7D46A055C}"/>
            </a:ext>
          </a:extLst>
        </xdr:cNvPr>
        <xdr:cNvSpPr>
          <a:spLocks noChangeArrowheads="1"/>
        </xdr:cNvSpPr>
      </xdr:nvSpPr>
      <xdr:spPr bwMode="auto">
        <a:xfrm>
          <a:off x="12700" y="10419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421</xdr:row>
      <xdr:rowOff>0</xdr:rowOff>
    </xdr:from>
    <xdr:to>
      <xdr:col>2</xdr:col>
      <xdr:colOff>342900</xdr:colOff>
      <xdr:row>422</xdr:row>
      <xdr:rowOff>241300</xdr:rowOff>
    </xdr:to>
    <xdr:sp macro="" textlink="">
      <xdr:nvSpPr>
        <xdr:cNvPr id="74699" name="Oval 11">
          <a:extLst>
            <a:ext uri="{FF2B5EF4-FFF2-40B4-BE49-F238E27FC236}">
              <a16:creationId xmlns:a16="http://schemas.microsoft.com/office/drawing/2014/main" id="{490F4128-7A9B-EF40-A554-56942B9CC29A}"/>
            </a:ext>
          </a:extLst>
        </xdr:cNvPr>
        <xdr:cNvSpPr>
          <a:spLocks noChangeArrowheads="1"/>
        </xdr:cNvSpPr>
      </xdr:nvSpPr>
      <xdr:spPr bwMode="auto">
        <a:xfrm>
          <a:off x="12700" y="10965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442</xdr:row>
      <xdr:rowOff>0</xdr:rowOff>
    </xdr:from>
    <xdr:to>
      <xdr:col>2</xdr:col>
      <xdr:colOff>342900</xdr:colOff>
      <xdr:row>443</xdr:row>
      <xdr:rowOff>241300</xdr:rowOff>
    </xdr:to>
    <xdr:sp macro="" textlink="">
      <xdr:nvSpPr>
        <xdr:cNvPr id="74700" name="Oval 11">
          <a:extLst>
            <a:ext uri="{FF2B5EF4-FFF2-40B4-BE49-F238E27FC236}">
              <a16:creationId xmlns:a16="http://schemas.microsoft.com/office/drawing/2014/main" id="{F79929E8-024E-034F-B493-7F12C9B22FFC}"/>
            </a:ext>
          </a:extLst>
        </xdr:cNvPr>
        <xdr:cNvSpPr>
          <a:spLocks noChangeArrowheads="1"/>
        </xdr:cNvSpPr>
      </xdr:nvSpPr>
      <xdr:spPr bwMode="auto">
        <a:xfrm>
          <a:off x="12700" y="11511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463</xdr:row>
      <xdr:rowOff>0</xdr:rowOff>
    </xdr:from>
    <xdr:to>
      <xdr:col>2</xdr:col>
      <xdr:colOff>342900</xdr:colOff>
      <xdr:row>464</xdr:row>
      <xdr:rowOff>241300</xdr:rowOff>
    </xdr:to>
    <xdr:sp macro="" textlink="">
      <xdr:nvSpPr>
        <xdr:cNvPr id="74701" name="Oval 11">
          <a:extLst>
            <a:ext uri="{FF2B5EF4-FFF2-40B4-BE49-F238E27FC236}">
              <a16:creationId xmlns:a16="http://schemas.microsoft.com/office/drawing/2014/main" id="{6F7A2DE2-9CF6-D049-B61F-D7770E79C1F5}"/>
            </a:ext>
          </a:extLst>
        </xdr:cNvPr>
        <xdr:cNvSpPr>
          <a:spLocks noChangeArrowheads="1"/>
        </xdr:cNvSpPr>
      </xdr:nvSpPr>
      <xdr:spPr bwMode="auto">
        <a:xfrm>
          <a:off x="12700" y="12057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484</xdr:row>
      <xdr:rowOff>0</xdr:rowOff>
    </xdr:from>
    <xdr:to>
      <xdr:col>2</xdr:col>
      <xdr:colOff>342900</xdr:colOff>
      <xdr:row>485</xdr:row>
      <xdr:rowOff>241300</xdr:rowOff>
    </xdr:to>
    <xdr:sp macro="" textlink="">
      <xdr:nvSpPr>
        <xdr:cNvPr id="74702" name="Oval 11">
          <a:extLst>
            <a:ext uri="{FF2B5EF4-FFF2-40B4-BE49-F238E27FC236}">
              <a16:creationId xmlns:a16="http://schemas.microsoft.com/office/drawing/2014/main" id="{F07B5EC9-A106-244F-9F54-EACA138D1C1D}"/>
            </a:ext>
          </a:extLst>
        </xdr:cNvPr>
        <xdr:cNvSpPr>
          <a:spLocks noChangeArrowheads="1"/>
        </xdr:cNvSpPr>
      </xdr:nvSpPr>
      <xdr:spPr bwMode="auto">
        <a:xfrm>
          <a:off x="12700" y="12603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5553" name="Oval 11">
          <a:extLst>
            <a:ext uri="{FF2B5EF4-FFF2-40B4-BE49-F238E27FC236}">
              <a16:creationId xmlns:a16="http://schemas.microsoft.com/office/drawing/2014/main" id="{A06D5013-C722-5E43-BF0A-4D6212443F64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5554" name="Oval 11">
          <a:extLst>
            <a:ext uri="{FF2B5EF4-FFF2-40B4-BE49-F238E27FC236}">
              <a16:creationId xmlns:a16="http://schemas.microsoft.com/office/drawing/2014/main" id="{726E8E61-3688-A249-B103-8898EAC1B474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5555" name="Oval 11">
          <a:extLst>
            <a:ext uri="{FF2B5EF4-FFF2-40B4-BE49-F238E27FC236}">
              <a16:creationId xmlns:a16="http://schemas.microsoft.com/office/drawing/2014/main" id="{79DB2303-9E27-1B49-BC83-61B524FC7B34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5556" name="Oval 11">
          <a:extLst>
            <a:ext uri="{FF2B5EF4-FFF2-40B4-BE49-F238E27FC236}">
              <a16:creationId xmlns:a16="http://schemas.microsoft.com/office/drawing/2014/main" id="{B3CC7FD7-75AC-D341-8B72-D129F44F205D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5557" name="Oval 11">
          <a:extLst>
            <a:ext uri="{FF2B5EF4-FFF2-40B4-BE49-F238E27FC236}">
              <a16:creationId xmlns:a16="http://schemas.microsoft.com/office/drawing/2014/main" id="{A0996899-1FBA-ED43-93EF-2B5DE56A9B78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5558" name="Oval 11">
          <a:extLst>
            <a:ext uri="{FF2B5EF4-FFF2-40B4-BE49-F238E27FC236}">
              <a16:creationId xmlns:a16="http://schemas.microsoft.com/office/drawing/2014/main" id="{42145944-D89E-9142-AB17-D9477917B0DB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127</xdr:row>
      <xdr:rowOff>0</xdr:rowOff>
    </xdr:from>
    <xdr:to>
      <xdr:col>2</xdr:col>
      <xdr:colOff>342900</xdr:colOff>
      <xdr:row>128</xdr:row>
      <xdr:rowOff>241300</xdr:rowOff>
    </xdr:to>
    <xdr:sp macro="" textlink="">
      <xdr:nvSpPr>
        <xdr:cNvPr id="75559" name="Oval 11">
          <a:extLst>
            <a:ext uri="{FF2B5EF4-FFF2-40B4-BE49-F238E27FC236}">
              <a16:creationId xmlns:a16="http://schemas.microsoft.com/office/drawing/2014/main" id="{6B23AE17-CEFE-D94C-A743-6D1341C732D6}"/>
            </a:ext>
          </a:extLst>
        </xdr:cNvPr>
        <xdr:cNvSpPr>
          <a:spLocks noChangeArrowheads="1"/>
        </xdr:cNvSpPr>
      </xdr:nvSpPr>
      <xdr:spPr bwMode="auto">
        <a:xfrm>
          <a:off x="12700" y="3319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148</xdr:row>
      <xdr:rowOff>0</xdr:rowOff>
    </xdr:from>
    <xdr:to>
      <xdr:col>2</xdr:col>
      <xdr:colOff>342900</xdr:colOff>
      <xdr:row>149</xdr:row>
      <xdr:rowOff>241300</xdr:rowOff>
    </xdr:to>
    <xdr:sp macro="" textlink="">
      <xdr:nvSpPr>
        <xdr:cNvPr id="75560" name="Oval 11">
          <a:extLst>
            <a:ext uri="{FF2B5EF4-FFF2-40B4-BE49-F238E27FC236}">
              <a16:creationId xmlns:a16="http://schemas.microsoft.com/office/drawing/2014/main" id="{BB138FEE-FB2F-F149-9F10-610BD0871953}"/>
            </a:ext>
          </a:extLst>
        </xdr:cNvPr>
        <xdr:cNvSpPr>
          <a:spLocks noChangeArrowheads="1"/>
        </xdr:cNvSpPr>
      </xdr:nvSpPr>
      <xdr:spPr bwMode="auto">
        <a:xfrm>
          <a:off x="12700" y="3865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169</xdr:row>
      <xdr:rowOff>0</xdr:rowOff>
    </xdr:from>
    <xdr:to>
      <xdr:col>2</xdr:col>
      <xdr:colOff>342900</xdr:colOff>
      <xdr:row>170</xdr:row>
      <xdr:rowOff>241300</xdr:rowOff>
    </xdr:to>
    <xdr:sp macro="" textlink="">
      <xdr:nvSpPr>
        <xdr:cNvPr id="75561" name="Oval 11">
          <a:extLst>
            <a:ext uri="{FF2B5EF4-FFF2-40B4-BE49-F238E27FC236}">
              <a16:creationId xmlns:a16="http://schemas.microsoft.com/office/drawing/2014/main" id="{5F5AB30C-4D40-0949-BF28-9CAA346C7D31}"/>
            </a:ext>
          </a:extLst>
        </xdr:cNvPr>
        <xdr:cNvSpPr>
          <a:spLocks noChangeArrowheads="1"/>
        </xdr:cNvSpPr>
      </xdr:nvSpPr>
      <xdr:spPr bwMode="auto">
        <a:xfrm>
          <a:off x="12700" y="4411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190</xdr:row>
      <xdr:rowOff>0</xdr:rowOff>
    </xdr:from>
    <xdr:to>
      <xdr:col>2</xdr:col>
      <xdr:colOff>342900</xdr:colOff>
      <xdr:row>191</xdr:row>
      <xdr:rowOff>241300</xdr:rowOff>
    </xdr:to>
    <xdr:sp macro="" textlink="">
      <xdr:nvSpPr>
        <xdr:cNvPr id="75562" name="Oval 11">
          <a:extLst>
            <a:ext uri="{FF2B5EF4-FFF2-40B4-BE49-F238E27FC236}">
              <a16:creationId xmlns:a16="http://schemas.microsoft.com/office/drawing/2014/main" id="{A7BDA5F1-5C2E-814E-8C4E-63E383A224F0}"/>
            </a:ext>
          </a:extLst>
        </xdr:cNvPr>
        <xdr:cNvSpPr>
          <a:spLocks noChangeArrowheads="1"/>
        </xdr:cNvSpPr>
      </xdr:nvSpPr>
      <xdr:spPr bwMode="auto">
        <a:xfrm>
          <a:off x="12700" y="4958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211</xdr:row>
      <xdr:rowOff>0</xdr:rowOff>
    </xdr:from>
    <xdr:to>
      <xdr:col>2</xdr:col>
      <xdr:colOff>342900</xdr:colOff>
      <xdr:row>212</xdr:row>
      <xdr:rowOff>241300</xdr:rowOff>
    </xdr:to>
    <xdr:sp macro="" textlink="">
      <xdr:nvSpPr>
        <xdr:cNvPr id="75563" name="Oval 11">
          <a:extLst>
            <a:ext uri="{FF2B5EF4-FFF2-40B4-BE49-F238E27FC236}">
              <a16:creationId xmlns:a16="http://schemas.microsoft.com/office/drawing/2014/main" id="{61E913E5-8E58-604B-A656-1DBE024D38BC}"/>
            </a:ext>
          </a:extLst>
        </xdr:cNvPr>
        <xdr:cNvSpPr>
          <a:spLocks noChangeArrowheads="1"/>
        </xdr:cNvSpPr>
      </xdr:nvSpPr>
      <xdr:spPr bwMode="auto">
        <a:xfrm>
          <a:off x="12700" y="5504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232</xdr:row>
      <xdr:rowOff>0</xdr:rowOff>
    </xdr:from>
    <xdr:to>
      <xdr:col>2</xdr:col>
      <xdr:colOff>342900</xdr:colOff>
      <xdr:row>233</xdr:row>
      <xdr:rowOff>241300</xdr:rowOff>
    </xdr:to>
    <xdr:sp macro="" textlink="">
      <xdr:nvSpPr>
        <xdr:cNvPr id="75564" name="Oval 11">
          <a:extLst>
            <a:ext uri="{FF2B5EF4-FFF2-40B4-BE49-F238E27FC236}">
              <a16:creationId xmlns:a16="http://schemas.microsoft.com/office/drawing/2014/main" id="{361C8E8F-79C8-5947-A3FD-8C0ABF662ACA}"/>
            </a:ext>
          </a:extLst>
        </xdr:cNvPr>
        <xdr:cNvSpPr>
          <a:spLocks noChangeArrowheads="1"/>
        </xdr:cNvSpPr>
      </xdr:nvSpPr>
      <xdr:spPr bwMode="auto">
        <a:xfrm>
          <a:off x="12700" y="6050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253</xdr:row>
      <xdr:rowOff>0</xdr:rowOff>
    </xdr:from>
    <xdr:to>
      <xdr:col>2</xdr:col>
      <xdr:colOff>342900</xdr:colOff>
      <xdr:row>254</xdr:row>
      <xdr:rowOff>241300</xdr:rowOff>
    </xdr:to>
    <xdr:sp macro="" textlink="">
      <xdr:nvSpPr>
        <xdr:cNvPr id="75565" name="Oval 11">
          <a:extLst>
            <a:ext uri="{FF2B5EF4-FFF2-40B4-BE49-F238E27FC236}">
              <a16:creationId xmlns:a16="http://schemas.microsoft.com/office/drawing/2014/main" id="{B2CD902A-64F4-5643-A4BC-0BC1C523E2FE}"/>
            </a:ext>
          </a:extLst>
        </xdr:cNvPr>
        <xdr:cNvSpPr>
          <a:spLocks noChangeArrowheads="1"/>
        </xdr:cNvSpPr>
      </xdr:nvSpPr>
      <xdr:spPr bwMode="auto">
        <a:xfrm>
          <a:off x="12700" y="6596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274</xdr:row>
      <xdr:rowOff>0</xdr:rowOff>
    </xdr:from>
    <xdr:to>
      <xdr:col>2</xdr:col>
      <xdr:colOff>342900</xdr:colOff>
      <xdr:row>275</xdr:row>
      <xdr:rowOff>241300</xdr:rowOff>
    </xdr:to>
    <xdr:sp macro="" textlink="">
      <xdr:nvSpPr>
        <xdr:cNvPr id="75566" name="Oval 11">
          <a:extLst>
            <a:ext uri="{FF2B5EF4-FFF2-40B4-BE49-F238E27FC236}">
              <a16:creationId xmlns:a16="http://schemas.microsoft.com/office/drawing/2014/main" id="{7023185D-F1C4-C94A-A78A-AB8E2A699AA8}"/>
            </a:ext>
          </a:extLst>
        </xdr:cNvPr>
        <xdr:cNvSpPr>
          <a:spLocks noChangeArrowheads="1"/>
        </xdr:cNvSpPr>
      </xdr:nvSpPr>
      <xdr:spPr bwMode="auto">
        <a:xfrm>
          <a:off x="12700" y="7142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295</xdr:row>
      <xdr:rowOff>0</xdr:rowOff>
    </xdr:from>
    <xdr:to>
      <xdr:col>2</xdr:col>
      <xdr:colOff>342900</xdr:colOff>
      <xdr:row>296</xdr:row>
      <xdr:rowOff>241300</xdr:rowOff>
    </xdr:to>
    <xdr:sp macro="" textlink="">
      <xdr:nvSpPr>
        <xdr:cNvPr id="75567" name="Oval 11">
          <a:extLst>
            <a:ext uri="{FF2B5EF4-FFF2-40B4-BE49-F238E27FC236}">
              <a16:creationId xmlns:a16="http://schemas.microsoft.com/office/drawing/2014/main" id="{0E44231C-9236-0040-949C-6209530EBC02}"/>
            </a:ext>
          </a:extLst>
        </xdr:cNvPr>
        <xdr:cNvSpPr>
          <a:spLocks noChangeArrowheads="1"/>
        </xdr:cNvSpPr>
      </xdr:nvSpPr>
      <xdr:spPr bwMode="auto">
        <a:xfrm>
          <a:off x="12700" y="7688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316</xdr:row>
      <xdr:rowOff>0</xdr:rowOff>
    </xdr:from>
    <xdr:to>
      <xdr:col>2</xdr:col>
      <xdr:colOff>342900</xdr:colOff>
      <xdr:row>317</xdr:row>
      <xdr:rowOff>241300</xdr:rowOff>
    </xdr:to>
    <xdr:sp macro="" textlink="">
      <xdr:nvSpPr>
        <xdr:cNvPr id="75568" name="Oval 11">
          <a:extLst>
            <a:ext uri="{FF2B5EF4-FFF2-40B4-BE49-F238E27FC236}">
              <a16:creationId xmlns:a16="http://schemas.microsoft.com/office/drawing/2014/main" id="{AB927DD8-D802-4D42-9A4E-91D0A00907D2}"/>
            </a:ext>
          </a:extLst>
        </xdr:cNvPr>
        <xdr:cNvSpPr>
          <a:spLocks noChangeArrowheads="1"/>
        </xdr:cNvSpPr>
      </xdr:nvSpPr>
      <xdr:spPr bwMode="auto">
        <a:xfrm>
          <a:off x="12700" y="8234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337</xdr:row>
      <xdr:rowOff>0</xdr:rowOff>
    </xdr:from>
    <xdr:to>
      <xdr:col>2</xdr:col>
      <xdr:colOff>342900</xdr:colOff>
      <xdr:row>338</xdr:row>
      <xdr:rowOff>241300</xdr:rowOff>
    </xdr:to>
    <xdr:sp macro="" textlink="">
      <xdr:nvSpPr>
        <xdr:cNvPr id="75569" name="Oval 11">
          <a:extLst>
            <a:ext uri="{FF2B5EF4-FFF2-40B4-BE49-F238E27FC236}">
              <a16:creationId xmlns:a16="http://schemas.microsoft.com/office/drawing/2014/main" id="{921257BF-3BB6-3E45-8DFE-17CA77E46A5A}"/>
            </a:ext>
          </a:extLst>
        </xdr:cNvPr>
        <xdr:cNvSpPr>
          <a:spLocks noChangeArrowheads="1"/>
        </xdr:cNvSpPr>
      </xdr:nvSpPr>
      <xdr:spPr bwMode="auto">
        <a:xfrm>
          <a:off x="12700" y="8780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358</xdr:row>
      <xdr:rowOff>0</xdr:rowOff>
    </xdr:from>
    <xdr:to>
      <xdr:col>2</xdr:col>
      <xdr:colOff>342900</xdr:colOff>
      <xdr:row>359</xdr:row>
      <xdr:rowOff>241300</xdr:rowOff>
    </xdr:to>
    <xdr:sp macro="" textlink="">
      <xdr:nvSpPr>
        <xdr:cNvPr id="75570" name="Oval 11">
          <a:extLst>
            <a:ext uri="{FF2B5EF4-FFF2-40B4-BE49-F238E27FC236}">
              <a16:creationId xmlns:a16="http://schemas.microsoft.com/office/drawing/2014/main" id="{8443F888-38C6-C547-904C-C9958A3F9BB7}"/>
            </a:ext>
          </a:extLst>
        </xdr:cNvPr>
        <xdr:cNvSpPr>
          <a:spLocks noChangeArrowheads="1"/>
        </xdr:cNvSpPr>
      </xdr:nvSpPr>
      <xdr:spPr bwMode="auto">
        <a:xfrm>
          <a:off x="12700" y="9326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379</xdr:row>
      <xdr:rowOff>0</xdr:rowOff>
    </xdr:from>
    <xdr:to>
      <xdr:col>2</xdr:col>
      <xdr:colOff>342900</xdr:colOff>
      <xdr:row>380</xdr:row>
      <xdr:rowOff>241300</xdr:rowOff>
    </xdr:to>
    <xdr:sp macro="" textlink="">
      <xdr:nvSpPr>
        <xdr:cNvPr id="75571" name="Oval 11">
          <a:extLst>
            <a:ext uri="{FF2B5EF4-FFF2-40B4-BE49-F238E27FC236}">
              <a16:creationId xmlns:a16="http://schemas.microsoft.com/office/drawing/2014/main" id="{3B8A365A-5985-F84D-B5C0-4127B126BA0C}"/>
            </a:ext>
          </a:extLst>
        </xdr:cNvPr>
        <xdr:cNvSpPr>
          <a:spLocks noChangeArrowheads="1"/>
        </xdr:cNvSpPr>
      </xdr:nvSpPr>
      <xdr:spPr bwMode="auto">
        <a:xfrm>
          <a:off x="12700" y="9872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400</xdr:row>
      <xdr:rowOff>0</xdr:rowOff>
    </xdr:from>
    <xdr:to>
      <xdr:col>2</xdr:col>
      <xdr:colOff>342900</xdr:colOff>
      <xdr:row>401</xdr:row>
      <xdr:rowOff>241300</xdr:rowOff>
    </xdr:to>
    <xdr:sp macro="" textlink="">
      <xdr:nvSpPr>
        <xdr:cNvPr id="75572" name="Oval 11">
          <a:extLst>
            <a:ext uri="{FF2B5EF4-FFF2-40B4-BE49-F238E27FC236}">
              <a16:creationId xmlns:a16="http://schemas.microsoft.com/office/drawing/2014/main" id="{3DF140E0-4CC0-D04F-8972-0F912072783F}"/>
            </a:ext>
          </a:extLst>
        </xdr:cNvPr>
        <xdr:cNvSpPr>
          <a:spLocks noChangeArrowheads="1"/>
        </xdr:cNvSpPr>
      </xdr:nvSpPr>
      <xdr:spPr bwMode="auto">
        <a:xfrm>
          <a:off x="12700" y="10419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421</xdr:row>
      <xdr:rowOff>0</xdr:rowOff>
    </xdr:from>
    <xdr:to>
      <xdr:col>2</xdr:col>
      <xdr:colOff>342900</xdr:colOff>
      <xdr:row>422</xdr:row>
      <xdr:rowOff>241300</xdr:rowOff>
    </xdr:to>
    <xdr:sp macro="" textlink="">
      <xdr:nvSpPr>
        <xdr:cNvPr id="75573" name="Oval 11">
          <a:extLst>
            <a:ext uri="{FF2B5EF4-FFF2-40B4-BE49-F238E27FC236}">
              <a16:creationId xmlns:a16="http://schemas.microsoft.com/office/drawing/2014/main" id="{C70B5BC2-780C-6A41-81C4-3849F7F0ABF3}"/>
            </a:ext>
          </a:extLst>
        </xdr:cNvPr>
        <xdr:cNvSpPr>
          <a:spLocks noChangeArrowheads="1"/>
        </xdr:cNvSpPr>
      </xdr:nvSpPr>
      <xdr:spPr bwMode="auto">
        <a:xfrm>
          <a:off x="12700" y="10965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442</xdr:row>
      <xdr:rowOff>0</xdr:rowOff>
    </xdr:from>
    <xdr:to>
      <xdr:col>2</xdr:col>
      <xdr:colOff>342900</xdr:colOff>
      <xdr:row>443</xdr:row>
      <xdr:rowOff>241300</xdr:rowOff>
    </xdr:to>
    <xdr:sp macro="" textlink="">
      <xdr:nvSpPr>
        <xdr:cNvPr id="75574" name="Oval 11">
          <a:extLst>
            <a:ext uri="{FF2B5EF4-FFF2-40B4-BE49-F238E27FC236}">
              <a16:creationId xmlns:a16="http://schemas.microsoft.com/office/drawing/2014/main" id="{9EA161C0-A885-9745-A774-72A41D1C3DC2}"/>
            </a:ext>
          </a:extLst>
        </xdr:cNvPr>
        <xdr:cNvSpPr>
          <a:spLocks noChangeArrowheads="1"/>
        </xdr:cNvSpPr>
      </xdr:nvSpPr>
      <xdr:spPr bwMode="auto">
        <a:xfrm>
          <a:off x="12700" y="11511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463</xdr:row>
      <xdr:rowOff>0</xdr:rowOff>
    </xdr:from>
    <xdr:to>
      <xdr:col>2</xdr:col>
      <xdr:colOff>342900</xdr:colOff>
      <xdr:row>464</xdr:row>
      <xdr:rowOff>241300</xdr:rowOff>
    </xdr:to>
    <xdr:sp macro="" textlink="">
      <xdr:nvSpPr>
        <xdr:cNvPr id="75575" name="Oval 11">
          <a:extLst>
            <a:ext uri="{FF2B5EF4-FFF2-40B4-BE49-F238E27FC236}">
              <a16:creationId xmlns:a16="http://schemas.microsoft.com/office/drawing/2014/main" id="{0E399E28-DC21-534E-8575-E6A07150074C}"/>
            </a:ext>
          </a:extLst>
        </xdr:cNvPr>
        <xdr:cNvSpPr>
          <a:spLocks noChangeArrowheads="1"/>
        </xdr:cNvSpPr>
      </xdr:nvSpPr>
      <xdr:spPr bwMode="auto">
        <a:xfrm>
          <a:off x="12700" y="12057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484</xdr:row>
      <xdr:rowOff>0</xdr:rowOff>
    </xdr:from>
    <xdr:to>
      <xdr:col>2</xdr:col>
      <xdr:colOff>342900</xdr:colOff>
      <xdr:row>485</xdr:row>
      <xdr:rowOff>241300</xdr:rowOff>
    </xdr:to>
    <xdr:sp macro="" textlink="">
      <xdr:nvSpPr>
        <xdr:cNvPr id="75576" name="Oval 11">
          <a:extLst>
            <a:ext uri="{FF2B5EF4-FFF2-40B4-BE49-F238E27FC236}">
              <a16:creationId xmlns:a16="http://schemas.microsoft.com/office/drawing/2014/main" id="{AACD2B2F-A53E-FD44-9BC1-329DF8F76CDA}"/>
            </a:ext>
          </a:extLst>
        </xdr:cNvPr>
        <xdr:cNvSpPr>
          <a:spLocks noChangeArrowheads="1"/>
        </xdr:cNvSpPr>
      </xdr:nvSpPr>
      <xdr:spPr bwMode="auto">
        <a:xfrm>
          <a:off x="12700" y="12603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82499" name="Oval 11">
          <a:extLst>
            <a:ext uri="{FF2B5EF4-FFF2-40B4-BE49-F238E27FC236}">
              <a16:creationId xmlns:a16="http://schemas.microsoft.com/office/drawing/2014/main" id="{0141A054-6D17-E849-9FC3-02ACCAA57A4E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82500" name="Oval 11">
          <a:extLst>
            <a:ext uri="{FF2B5EF4-FFF2-40B4-BE49-F238E27FC236}">
              <a16:creationId xmlns:a16="http://schemas.microsoft.com/office/drawing/2014/main" id="{1C3F4083-BA36-2843-B722-3805F70C3369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82501" name="Oval 11">
          <a:extLst>
            <a:ext uri="{FF2B5EF4-FFF2-40B4-BE49-F238E27FC236}">
              <a16:creationId xmlns:a16="http://schemas.microsoft.com/office/drawing/2014/main" id="{762881E9-99EE-6140-82AA-D627A0034521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82502" name="Oval 11">
          <a:extLst>
            <a:ext uri="{FF2B5EF4-FFF2-40B4-BE49-F238E27FC236}">
              <a16:creationId xmlns:a16="http://schemas.microsoft.com/office/drawing/2014/main" id="{FA4A4D90-96F1-7944-8E33-BB8CC4244859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82503" name="Oval 11">
          <a:extLst>
            <a:ext uri="{FF2B5EF4-FFF2-40B4-BE49-F238E27FC236}">
              <a16:creationId xmlns:a16="http://schemas.microsoft.com/office/drawing/2014/main" id="{EF4ED6EE-CA30-A94F-98D6-4B0C2B55F82B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82504" name="Oval 11">
          <a:extLst>
            <a:ext uri="{FF2B5EF4-FFF2-40B4-BE49-F238E27FC236}">
              <a16:creationId xmlns:a16="http://schemas.microsoft.com/office/drawing/2014/main" id="{8E91A6C8-C9EF-F845-B942-6E8055CA20AA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127</xdr:row>
      <xdr:rowOff>0</xdr:rowOff>
    </xdr:from>
    <xdr:to>
      <xdr:col>2</xdr:col>
      <xdr:colOff>342900</xdr:colOff>
      <xdr:row>128</xdr:row>
      <xdr:rowOff>241300</xdr:rowOff>
    </xdr:to>
    <xdr:sp macro="" textlink="">
      <xdr:nvSpPr>
        <xdr:cNvPr id="82505" name="Oval 11">
          <a:extLst>
            <a:ext uri="{FF2B5EF4-FFF2-40B4-BE49-F238E27FC236}">
              <a16:creationId xmlns:a16="http://schemas.microsoft.com/office/drawing/2014/main" id="{EB1516E6-4EC2-9743-B911-8321DBA3B3CA}"/>
            </a:ext>
          </a:extLst>
        </xdr:cNvPr>
        <xdr:cNvSpPr>
          <a:spLocks noChangeArrowheads="1"/>
        </xdr:cNvSpPr>
      </xdr:nvSpPr>
      <xdr:spPr bwMode="auto">
        <a:xfrm>
          <a:off x="12700" y="3319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148</xdr:row>
      <xdr:rowOff>0</xdr:rowOff>
    </xdr:from>
    <xdr:to>
      <xdr:col>2</xdr:col>
      <xdr:colOff>342900</xdr:colOff>
      <xdr:row>149</xdr:row>
      <xdr:rowOff>241300</xdr:rowOff>
    </xdr:to>
    <xdr:sp macro="" textlink="">
      <xdr:nvSpPr>
        <xdr:cNvPr id="82506" name="Oval 11">
          <a:extLst>
            <a:ext uri="{FF2B5EF4-FFF2-40B4-BE49-F238E27FC236}">
              <a16:creationId xmlns:a16="http://schemas.microsoft.com/office/drawing/2014/main" id="{809565EC-AC65-D443-8A5E-21C23ED2E287}"/>
            </a:ext>
          </a:extLst>
        </xdr:cNvPr>
        <xdr:cNvSpPr>
          <a:spLocks noChangeArrowheads="1"/>
        </xdr:cNvSpPr>
      </xdr:nvSpPr>
      <xdr:spPr bwMode="auto">
        <a:xfrm>
          <a:off x="12700" y="3865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169</xdr:row>
      <xdr:rowOff>0</xdr:rowOff>
    </xdr:from>
    <xdr:to>
      <xdr:col>2</xdr:col>
      <xdr:colOff>342900</xdr:colOff>
      <xdr:row>170</xdr:row>
      <xdr:rowOff>241300</xdr:rowOff>
    </xdr:to>
    <xdr:sp macro="" textlink="">
      <xdr:nvSpPr>
        <xdr:cNvPr id="82507" name="Oval 11">
          <a:extLst>
            <a:ext uri="{FF2B5EF4-FFF2-40B4-BE49-F238E27FC236}">
              <a16:creationId xmlns:a16="http://schemas.microsoft.com/office/drawing/2014/main" id="{58253BB1-FED5-D547-9624-DED78679A3BB}"/>
            </a:ext>
          </a:extLst>
        </xdr:cNvPr>
        <xdr:cNvSpPr>
          <a:spLocks noChangeArrowheads="1"/>
        </xdr:cNvSpPr>
      </xdr:nvSpPr>
      <xdr:spPr bwMode="auto">
        <a:xfrm>
          <a:off x="12700" y="4411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190</xdr:row>
      <xdr:rowOff>0</xdr:rowOff>
    </xdr:from>
    <xdr:to>
      <xdr:col>2</xdr:col>
      <xdr:colOff>342900</xdr:colOff>
      <xdr:row>191</xdr:row>
      <xdr:rowOff>241300</xdr:rowOff>
    </xdr:to>
    <xdr:sp macro="" textlink="">
      <xdr:nvSpPr>
        <xdr:cNvPr id="82508" name="Oval 11">
          <a:extLst>
            <a:ext uri="{FF2B5EF4-FFF2-40B4-BE49-F238E27FC236}">
              <a16:creationId xmlns:a16="http://schemas.microsoft.com/office/drawing/2014/main" id="{E7699F55-764B-9943-BDD1-383D86283F9B}"/>
            </a:ext>
          </a:extLst>
        </xdr:cNvPr>
        <xdr:cNvSpPr>
          <a:spLocks noChangeArrowheads="1"/>
        </xdr:cNvSpPr>
      </xdr:nvSpPr>
      <xdr:spPr bwMode="auto">
        <a:xfrm>
          <a:off x="12700" y="4958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211</xdr:row>
      <xdr:rowOff>0</xdr:rowOff>
    </xdr:from>
    <xdr:to>
      <xdr:col>2</xdr:col>
      <xdr:colOff>342900</xdr:colOff>
      <xdr:row>212</xdr:row>
      <xdr:rowOff>241300</xdr:rowOff>
    </xdr:to>
    <xdr:sp macro="" textlink="">
      <xdr:nvSpPr>
        <xdr:cNvPr id="82509" name="Oval 11">
          <a:extLst>
            <a:ext uri="{FF2B5EF4-FFF2-40B4-BE49-F238E27FC236}">
              <a16:creationId xmlns:a16="http://schemas.microsoft.com/office/drawing/2014/main" id="{4E92D4CD-D195-CF47-8C5C-A31AAA72A738}"/>
            </a:ext>
          </a:extLst>
        </xdr:cNvPr>
        <xdr:cNvSpPr>
          <a:spLocks noChangeArrowheads="1"/>
        </xdr:cNvSpPr>
      </xdr:nvSpPr>
      <xdr:spPr bwMode="auto">
        <a:xfrm>
          <a:off x="12700" y="5504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232</xdr:row>
      <xdr:rowOff>0</xdr:rowOff>
    </xdr:from>
    <xdr:to>
      <xdr:col>2</xdr:col>
      <xdr:colOff>342900</xdr:colOff>
      <xdr:row>233</xdr:row>
      <xdr:rowOff>241300</xdr:rowOff>
    </xdr:to>
    <xdr:sp macro="" textlink="">
      <xdr:nvSpPr>
        <xdr:cNvPr id="82510" name="Oval 11">
          <a:extLst>
            <a:ext uri="{FF2B5EF4-FFF2-40B4-BE49-F238E27FC236}">
              <a16:creationId xmlns:a16="http://schemas.microsoft.com/office/drawing/2014/main" id="{5B89A019-230A-E544-9C34-0A48D207CB55}"/>
            </a:ext>
          </a:extLst>
        </xdr:cNvPr>
        <xdr:cNvSpPr>
          <a:spLocks noChangeArrowheads="1"/>
        </xdr:cNvSpPr>
      </xdr:nvSpPr>
      <xdr:spPr bwMode="auto">
        <a:xfrm>
          <a:off x="12700" y="6050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253</xdr:row>
      <xdr:rowOff>0</xdr:rowOff>
    </xdr:from>
    <xdr:to>
      <xdr:col>2</xdr:col>
      <xdr:colOff>342900</xdr:colOff>
      <xdr:row>254</xdr:row>
      <xdr:rowOff>241300</xdr:rowOff>
    </xdr:to>
    <xdr:sp macro="" textlink="">
      <xdr:nvSpPr>
        <xdr:cNvPr id="82511" name="Oval 11">
          <a:extLst>
            <a:ext uri="{FF2B5EF4-FFF2-40B4-BE49-F238E27FC236}">
              <a16:creationId xmlns:a16="http://schemas.microsoft.com/office/drawing/2014/main" id="{9FF00A53-C22B-E245-960A-E1404AF1FF77}"/>
            </a:ext>
          </a:extLst>
        </xdr:cNvPr>
        <xdr:cNvSpPr>
          <a:spLocks noChangeArrowheads="1"/>
        </xdr:cNvSpPr>
      </xdr:nvSpPr>
      <xdr:spPr bwMode="auto">
        <a:xfrm>
          <a:off x="12700" y="6596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274</xdr:row>
      <xdr:rowOff>0</xdr:rowOff>
    </xdr:from>
    <xdr:to>
      <xdr:col>2</xdr:col>
      <xdr:colOff>342900</xdr:colOff>
      <xdr:row>275</xdr:row>
      <xdr:rowOff>241300</xdr:rowOff>
    </xdr:to>
    <xdr:sp macro="" textlink="">
      <xdr:nvSpPr>
        <xdr:cNvPr id="82512" name="Oval 11">
          <a:extLst>
            <a:ext uri="{FF2B5EF4-FFF2-40B4-BE49-F238E27FC236}">
              <a16:creationId xmlns:a16="http://schemas.microsoft.com/office/drawing/2014/main" id="{F7E25524-40AA-C445-8689-2EA853A487C0}"/>
            </a:ext>
          </a:extLst>
        </xdr:cNvPr>
        <xdr:cNvSpPr>
          <a:spLocks noChangeArrowheads="1"/>
        </xdr:cNvSpPr>
      </xdr:nvSpPr>
      <xdr:spPr bwMode="auto">
        <a:xfrm>
          <a:off x="12700" y="7142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295</xdr:row>
      <xdr:rowOff>0</xdr:rowOff>
    </xdr:from>
    <xdr:to>
      <xdr:col>2</xdr:col>
      <xdr:colOff>342900</xdr:colOff>
      <xdr:row>296</xdr:row>
      <xdr:rowOff>241300</xdr:rowOff>
    </xdr:to>
    <xdr:sp macro="" textlink="">
      <xdr:nvSpPr>
        <xdr:cNvPr id="82513" name="Oval 11">
          <a:extLst>
            <a:ext uri="{FF2B5EF4-FFF2-40B4-BE49-F238E27FC236}">
              <a16:creationId xmlns:a16="http://schemas.microsoft.com/office/drawing/2014/main" id="{F40B60C1-73E8-7442-BC41-FE85452FD7E4}"/>
            </a:ext>
          </a:extLst>
        </xdr:cNvPr>
        <xdr:cNvSpPr>
          <a:spLocks noChangeArrowheads="1"/>
        </xdr:cNvSpPr>
      </xdr:nvSpPr>
      <xdr:spPr bwMode="auto">
        <a:xfrm>
          <a:off x="12700" y="7688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316</xdr:row>
      <xdr:rowOff>0</xdr:rowOff>
    </xdr:from>
    <xdr:to>
      <xdr:col>2</xdr:col>
      <xdr:colOff>342900</xdr:colOff>
      <xdr:row>317</xdr:row>
      <xdr:rowOff>241300</xdr:rowOff>
    </xdr:to>
    <xdr:sp macro="" textlink="">
      <xdr:nvSpPr>
        <xdr:cNvPr id="82514" name="Oval 11">
          <a:extLst>
            <a:ext uri="{FF2B5EF4-FFF2-40B4-BE49-F238E27FC236}">
              <a16:creationId xmlns:a16="http://schemas.microsoft.com/office/drawing/2014/main" id="{4521FAD7-8942-9443-A1E3-A01F244B2017}"/>
            </a:ext>
          </a:extLst>
        </xdr:cNvPr>
        <xdr:cNvSpPr>
          <a:spLocks noChangeArrowheads="1"/>
        </xdr:cNvSpPr>
      </xdr:nvSpPr>
      <xdr:spPr bwMode="auto">
        <a:xfrm>
          <a:off x="12700" y="8234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337</xdr:row>
      <xdr:rowOff>0</xdr:rowOff>
    </xdr:from>
    <xdr:to>
      <xdr:col>2</xdr:col>
      <xdr:colOff>342900</xdr:colOff>
      <xdr:row>338</xdr:row>
      <xdr:rowOff>241300</xdr:rowOff>
    </xdr:to>
    <xdr:sp macro="" textlink="">
      <xdr:nvSpPr>
        <xdr:cNvPr id="82515" name="Oval 11">
          <a:extLst>
            <a:ext uri="{FF2B5EF4-FFF2-40B4-BE49-F238E27FC236}">
              <a16:creationId xmlns:a16="http://schemas.microsoft.com/office/drawing/2014/main" id="{384DC64C-880C-4B4D-B2E8-999717143AD2}"/>
            </a:ext>
          </a:extLst>
        </xdr:cNvPr>
        <xdr:cNvSpPr>
          <a:spLocks noChangeArrowheads="1"/>
        </xdr:cNvSpPr>
      </xdr:nvSpPr>
      <xdr:spPr bwMode="auto">
        <a:xfrm>
          <a:off x="12700" y="8780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358</xdr:row>
      <xdr:rowOff>0</xdr:rowOff>
    </xdr:from>
    <xdr:to>
      <xdr:col>2</xdr:col>
      <xdr:colOff>342900</xdr:colOff>
      <xdr:row>359</xdr:row>
      <xdr:rowOff>241300</xdr:rowOff>
    </xdr:to>
    <xdr:sp macro="" textlink="">
      <xdr:nvSpPr>
        <xdr:cNvPr id="82516" name="Oval 11">
          <a:extLst>
            <a:ext uri="{FF2B5EF4-FFF2-40B4-BE49-F238E27FC236}">
              <a16:creationId xmlns:a16="http://schemas.microsoft.com/office/drawing/2014/main" id="{3F4D34BF-1367-7D40-B7CC-9059F8B51DE3}"/>
            </a:ext>
          </a:extLst>
        </xdr:cNvPr>
        <xdr:cNvSpPr>
          <a:spLocks noChangeArrowheads="1"/>
        </xdr:cNvSpPr>
      </xdr:nvSpPr>
      <xdr:spPr bwMode="auto">
        <a:xfrm>
          <a:off x="12700" y="9326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379</xdr:row>
      <xdr:rowOff>0</xdr:rowOff>
    </xdr:from>
    <xdr:to>
      <xdr:col>2</xdr:col>
      <xdr:colOff>342900</xdr:colOff>
      <xdr:row>380</xdr:row>
      <xdr:rowOff>241300</xdr:rowOff>
    </xdr:to>
    <xdr:sp macro="" textlink="">
      <xdr:nvSpPr>
        <xdr:cNvPr id="82517" name="Oval 11">
          <a:extLst>
            <a:ext uri="{FF2B5EF4-FFF2-40B4-BE49-F238E27FC236}">
              <a16:creationId xmlns:a16="http://schemas.microsoft.com/office/drawing/2014/main" id="{6ECC5913-EDD7-FC4F-9909-174A2C020FB9}"/>
            </a:ext>
          </a:extLst>
        </xdr:cNvPr>
        <xdr:cNvSpPr>
          <a:spLocks noChangeArrowheads="1"/>
        </xdr:cNvSpPr>
      </xdr:nvSpPr>
      <xdr:spPr bwMode="auto">
        <a:xfrm>
          <a:off x="12700" y="9872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400</xdr:row>
      <xdr:rowOff>0</xdr:rowOff>
    </xdr:from>
    <xdr:to>
      <xdr:col>2</xdr:col>
      <xdr:colOff>342900</xdr:colOff>
      <xdr:row>401</xdr:row>
      <xdr:rowOff>241300</xdr:rowOff>
    </xdr:to>
    <xdr:sp macro="" textlink="">
      <xdr:nvSpPr>
        <xdr:cNvPr id="82518" name="Oval 11">
          <a:extLst>
            <a:ext uri="{FF2B5EF4-FFF2-40B4-BE49-F238E27FC236}">
              <a16:creationId xmlns:a16="http://schemas.microsoft.com/office/drawing/2014/main" id="{A0DEA252-5BD7-A346-9FD7-7D6668B5C3A8}"/>
            </a:ext>
          </a:extLst>
        </xdr:cNvPr>
        <xdr:cNvSpPr>
          <a:spLocks noChangeArrowheads="1"/>
        </xdr:cNvSpPr>
      </xdr:nvSpPr>
      <xdr:spPr bwMode="auto">
        <a:xfrm>
          <a:off x="12700" y="10419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421</xdr:row>
      <xdr:rowOff>0</xdr:rowOff>
    </xdr:from>
    <xdr:to>
      <xdr:col>2</xdr:col>
      <xdr:colOff>342900</xdr:colOff>
      <xdr:row>422</xdr:row>
      <xdr:rowOff>241300</xdr:rowOff>
    </xdr:to>
    <xdr:sp macro="" textlink="">
      <xdr:nvSpPr>
        <xdr:cNvPr id="82519" name="Oval 11">
          <a:extLst>
            <a:ext uri="{FF2B5EF4-FFF2-40B4-BE49-F238E27FC236}">
              <a16:creationId xmlns:a16="http://schemas.microsoft.com/office/drawing/2014/main" id="{EAA9285A-7784-BD4A-BA9B-344D5079A6EB}"/>
            </a:ext>
          </a:extLst>
        </xdr:cNvPr>
        <xdr:cNvSpPr>
          <a:spLocks noChangeArrowheads="1"/>
        </xdr:cNvSpPr>
      </xdr:nvSpPr>
      <xdr:spPr bwMode="auto">
        <a:xfrm>
          <a:off x="12700" y="10965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442</xdr:row>
      <xdr:rowOff>0</xdr:rowOff>
    </xdr:from>
    <xdr:to>
      <xdr:col>2</xdr:col>
      <xdr:colOff>342900</xdr:colOff>
      <xdr:row>443</xdr:row>
      <xdr:rowOff>241300</xdr:rowOff>
    </xdr:to>
    <xdr:sp macro="" textlink="">
      <xdr:nvSpPr>
        <xdr:cNvPr id="82520" name="Oval 11">
          <a:extLst>
            <a:ext uri="{FF2B5EF4-FFF2-40B4-BE49-F238E27FC236}">
              <a16:creationId xmlns:a16="http://schemas.microsoft.com/office/drawing/2014/main" id="{70EAF0FC-62BD-3F4D-ADC1-253D8F43E822}"/>
            </a:ext>
          </a:extLst>
        </xdr:cNvPr>
        <xdr:cNvSpPr>
          <a:spLocks noChangeArrowheads="1"/>
        </xdr:cNvSpPr>
      </xdr:nvSpPr>
      <xdr:spPr bwMode="auto">
        <a:xfrm>
          <a:off x="12700" y="11511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463</xdr:row>
      <xdr:rowOff>0</xdr:rowOff>
    </xdr:from>
    <xdr:to>
      <xdr:col>2</xdr:col>
      <xdr:colOff>342900</xdr:colOff>
      <xdr:row>464</xdr:row>
      <xdr:rowOff>241300</xdr:rowOff>
    </xdr:to>
    <xdr:sp macro="" textlink="">
      <xdr:nvSpPr>
        <xdr:cNvPr id="82521" name="Oval 11">
          <a:extLst>
            <a:ext uri="{FF2B5EF4-FFF2-40B4-BE49-F238E27FC236}">
              <a16:creationId xmlns:a16="http://schemas.microsoft.com/office/drawing/2014/main" id="{DB6A2753-6BCB-6A49-9C1C-14F5CEFA5D5E}"/>
            </a:ext>
          </a:extLst>
        </xdr:cNvPr>
        <xdr:cNvSpPr>
          <a:spLocks noChangeArrowheads="1"/>
        </xdr:cNvSpPr>
      </xdr:nvSpPr>
      <xdr:spPr bwMode="auto">
        <a:xfrm>
          <a:off x="12700" y="12057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484</xdr:row>
      <xdr:rowOff>0</xdr:rowOff>
    </xdr:from>
    <xdr:to>
      <xdr:col>2</xdr:col>
      <xdr:colOff>342900</xdr:colOff>
      <xdr:row>485</xdr:row>
      <xdr:rowOff>241300</xdr:rowOff>
    </xdr:to>
    <xdr:sp macro="" textlink="">
      <xdr:nvSpPr>
        <xdr:cNvPr id="82522" name="Oval 11">
          <a:extLst>
            <a:ext uri="{FF2B5EF4-FFF2-40B4-BE49-F238E27FC236}">
              <a16:creationId xmlns:a16="http://schemas.microsoft.com/office/drawing/2014/main" id="{A16F7D2E-AF5B-3948-ADAC-51CD1E5B8D27}"/>
            </a:ext>
          </a:extLst>
        </xdr:cNvPr>
        <xdr:cNvSpPr>
          <a:spLocks noChangeArrowheads="1"/>
        </xdr:cNvSpPr>
      </xdr:nvSpPr>
      <xdr:spPr bwMode="auto">
        <a:xfrm>
          <a:off x="12700" y="12603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505</xdr:row>
      <xdr:rowOff>0</xdr:rowOff>
    </xdr:from>
    <xdr:to>
      <xdr:col>2</xdr:col>
      <xdr:colOff>342900</xdr:colOff>
      <xdr:row>506</xdr:row>
      <xdr:rowOff>241300</xdr:rowOff>
    </xdr:to>
    <xdr:sp macro="" textlink="">
      <xdr:nvSpPr>
        <xdr:cNvPr id="82523" name="Oval 11">
          <a:extLst>
            <a:ext uri="{FF2B5EF4-FFF2-40B4-BE49-F238E27FC236}">
              <a16:creationId xmlns:a16="http://schemas.microsoft.com/office/drawing/2014/main" id="{D72DE664-EB50-A745-BF25-FEBDF85CDC65}"/>
            </a:ext>
          </a:extLst>
        </xdr:cNvPr>
        <xdr:cNvSpPr>
          <a:spLocks noChangeArrowheads="1"/>
        </xdr:cNvSpPr>
      </xdr:nvSpPr>
      <xdr:spPr bwMode="auto">
        <a:xfrm>
          <a:off x="12700" y="13149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526</xdr:row>
      <xdr:rowOff>0</xdr:rowOff>
    </xdr:from>
    <xdr:to>
      <xdr:col>2</xdr:col>
      <xdr:colOff>342900</xdr:colOff>
      <xdr:row>527</xdr:row>
      <xdr:rowOff>241300</xdr:rowOff>
    </xdr:to>
    <xdr:sp macro="" textlink="">
      <xdr:nvSpPr>
        <xdr:cNvPr id="82524" name="Oval 11">
          <a:extLst>
            <a:ext uri="{FF2B5EF4-FFF2-40B4-BE49-F238E27FC236}">
              <a16:creationId xmlns:a16="http://schemas.microsoft.com/office/drawing/2014/main" id="{6ABA4AF1-BBD7-D441-829E-424522E589F7}"/>
            </a:ext>
          </a:extLst>
        </xdr:cNvPr>
        <xdr:cNvSpPr>
          <a:spLocks noChangeArrowheads="1"/>
        </xdr:cNvSpPr>
      </xdr:nvSpPr>
      <xdr:spPr bwMode="auto">
        <a:xfrm>
          <a:off x="12700" y="13695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547</xdr:row>
      <xdr:rowOff>0</xdr:rowOff>
    </xdr:from>
    <xdr:to>
      <xdr:col>2</xdr:col>
      <xdr:colOff>342900</xdr:colOff>
      <xdr:row>548</xdr:row>
      <xdr:rowOff>241300</xdr:rowOff>
    </xdr:to>
    <xdr:sp macro="" textlink="">
      <xdr:nvSpPr>
        <xdr:cNvPr id="82525" name="Oval 11">
          <a:extLst>
            <a:ext uri="{FF2B5EF4-FFF2-40B4-BE49-F238E27FC236}">
              <a16:creationId xmlns:a16="http://schemas.microsoft.com/office/drawing/2014/main" id="{2943ED0C-85BD-9249-8D51-272E7F861A04}"/>
            </a:ext>
          </a:extLst>
        </xdr:cNvPr>
        <xdr:cNvSpPr>
          <a:spLocks noChangeArrowheads="1"/>
        </xdr:cNvSpPr>
      </xdr:nvSpPr>
      <xdr:spPr bwMode="auto">
        <a:xfrm>
          <a:off x="12700" y="14241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568</xdr:row>
      <xdr:rowOff>0</xdr:rowOff>
    </xdr:from>
    <xdr:to>
      <xdr:col>2</xdr:col>
      <xdr:colOff>342900</xdr:colOff>
      <xdr:row>569</xdr:row>
      <xdr:rowOff>241300</xdr:rowOff>
    </xdr:to>
    <xdr:sp macro="" textlink="">
      <xdr:nvSpPr>
        <xdr:cNvPr id="82526" name="Oval 11">
          <a:extLst>
            <a:ext uri="{FF2B5EF4-FFF2-40B4-BE49-F238E27FC236}">
              <a16:creationId xmlns:a16="http://schemas.microsoft.com/office/drawing/2014/main" id="{A27FF391-1059-BC4C-BAF2-10CDD2696525}"/>
            </a:ext>
          </a:extLst>
        </xdr:cNvPr>
        <xdr:cNvSpPr>
          <a:spLocks noChangeArrowheads="1"/>
        </xdr:cNvSpPr>
      </xdr:nvSpPr>
      <xdr:spPr bwMode="auto">
        <a:xfrm>
          <a:off x="12700" y="14787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589</xdr:row>
      <xdr:rowOff>0</xdr:rowOff>
    </xdr:from>
    <xdr:to>
      <xdr:col>2</xdr:col>
      <xdr:colOff>342900</xdr:colOff>
      <xdr:row>590</xdr:row>
      <xdr:rowOff>241300</xdr:rowOff>
    </xdr:to>
    <xdr:sp macro="" textlink="">
      <xdr:nvSpPr>
        <xdr:cNvPr id="82527" name="Oval 11">
          <a:extLst>
            <a:ext uri="{FF2B5EF4-FFF2-40B4-BE49-F238E27FC236}">
              <a16:creationId xmlns:a16="http://schemas.microsoft.com/office/drawing/2014/main" id="{0EC74EA5-809E-4B43-8BD6-FB8C12ED1FAE}"/>
            </a:ext>
          </a:extLst>
        </xdr:cNvPr>
        <xdr:cNvSpPr>
          <a:spLocks noChangeArrowheads="1"/>
        </xdr:cNvSpPr>
      </xdr:nvSpPr>
      <xdr:spPr bwMode="auto">
        <a:xfrm>
          <a:off x="12700" y="15333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610</xdr:row>
      <xdr:rowOff>0</xdr:rowOff>
    </xdr:from>
    <xdr:to>
      <xdr:col>2</xdr:col>
      <xdr:colOff>342900</xdr:colOff>
      <xdr:row>611</xdr:row>
      <xdr:rowOff>241300</xdr:rowOff>
    </xdr:to>
    <xdr:sp macro="" textlink="">
      <xdr:nvSpPr>
        <xdr:cNvPr id="82528" name="Oval 11">
          <a:extLst>
            <a:ext uri="{FF2B5EF4-FFF2-40B4-BE49-F238E27FC236}">
              <a16:creationId xmlns:a16="http://schemas.microsoft.com/office/drawing/2014/main" id="{3AFA62A1-B414-5C40-8F3E-9A7FC914F9C3}"/>
            </a:ext>
          </a:extLst>
        </xdr:cNvPr>
        <xdr:cNvSpPr>
          <a:spLocks noChangeArrowheads="1"/>
        </xdr:cNvSpPr>
      </xdr:nvSpPr>
      <xdr:spPr bwMode="auto">
        <a:xfrm>
          <a:off x="12700" y="15880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631</xdr:row>
      <xdr:rowOff>0</xdr:rowOff>
    </xdr:from>
    <xdr:to>
      <xdr:col>2</xdr:col>
      <xdr:colOff>342900</xdr:colOff>
      <xdr:row>632</xdr:row>
      <xdr:rowOff>241300</xdr:rowOff>
    </xdr:to>
    <xdr:sp macro="" textlink="">
      <xdr:nvSpPr>
        <xdr:cNvPr id="82529" name="Oval 11">
          <a:extLst>
            <a:ext uri="{FF2B5EF4-FFF2-40B4-BE49-F238E27FC236}">
              <a16:creationId xmlns:a16="http://schemas.microsoft.com/office/drawing/2014/main" id="{7037BC92-987F-8542-9C5E-E23E28B40F98}"/>
            </a:ext>
          </a:extLst>
        </xdr:cNvPr>
        <xdr:cNvSpPr>
          <a:spLocks noChangeArrowheads="1"/>
        </xdr:cNvSpPr>
      </xdr:nvSpPr>
      <xdr:spPr bwMode="auto">
        <a:xfrm>
          <a:off x="12700" y="16426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652</xdr:row>
      <xdr:rowOff>0</xdr:rowOff>
    </xdr:from>
    <xdr:to>
      <xdr:col>2</xdr:col>
      <xdr:colOff>342900</xdr:colOff>
      <xdr:row>653</xdr:row>
      <xdr:rowOff>241300</xdr:rowOff>
    </xdr:to>
    <xdr:sp macro="" textlink="">
      <xdr:nvSpPr>
        <xdr:cNvPr id="82530" name="Oval 11">
          <a:extLst>
            <a:ext uri="{FF2B5EF4-FFF2-40B4-BE49-F238E27FC236}">
              <a16:creationId xmlns:a16="http://schemas.microsoft.com/office/drawing/2014/main" id="{BD873325-51F9-0E48-87D3-D951CB540B40}"/>
            </a:ext>
          </a:extLst>
        </xdr:cNvPr>
        <xdr:cNvSpPr>
          <a:spLocks noChangeArrowheads="1"/>
        </xdr:cNvSpPr>
      </xdr:nvSpPr>
      <xdr:spPr bwMode="auto">
        <a:xfrm>
          <a:off x="12700" y="16972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673</xdr:row>
      <xdr:rowOff>0</xdr:rowOff>
    </xdr:from>
    <xdr:to>
      <xdr:col>2</xdr:col>
      <xdr:colOff>342900</xdr:colOff>
      <xdr:row>674</xdr:row>
      <xdr:rowOff>241300</xdr:rowOff>
    </xdr:to>
    <xdr:sp macro="" textlink="">
      <xdr:nvSpPr>
        <xdr:cNvPr id="82531" name="Oval 11">
          <a:extLst>
            <a:ext uri="{FF2B5EF4-FFF2-40B4-BE49-F238E27FC236}">
              <a16:creationId xmlns:a16="http://schemas.microsoft.com/office/drawing/2014/main" id="{2A81F045-A716-6F45-988B-7431B3B2748B}"/>
            </a:ext>
          </a:extLst>
        </xdr:cNvPr>
        <xdr:cNvSpPr>
          <a:spLocks noChangeArrowheads="1"/>
        </xdr:cNvSpPr>
      </xdr:nvSpPr>
      <xdr:spPr bwMode="auto">
        <a:xfrm>
          <a:off x="12700" y="17518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694</xdr:row>
      <xdr:rowOff>0</xdr:rowOff>
    </xdr:from>
    <xdr:to>
      <xdr:col>2</xdr:col>
      <xdr:colOff>342900</xdr:colOff>
      <xdr:row>695</xdr:row>
      <xdr:rowOff>241300</xdr:rowOff>
    </xdr:to>
    <xdr:sp macro="" textlink="">
      <xdr:nvSpPr>
        <xdr:cNvPr id="82532" name="Oval 11">
          <a:extLst>
            <a:ext uri="{FF2B5EF4-FFF2-40B4-BE49-F238E27FC236}">
              <a16:creationId xmlns:a16="http://schemas.microsoft.com/office/drawing/2014/main" id="{F1E7593B-6D78-BB4F-9423-B0129A3E3329}"/>
            </a:ext>
          </a:extLst>
        </xdr:cNvPr>
        <xdr:cNvSpPr>
          <a:spLocks noChangeArrowheads="1"/>
        </xdr:cNvSpPr>
      </xdr:nvSpPr>
      <xdr:spPr bwMode="auto">
        <a:xfrm>
          <a:off x="12700" y="18064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715</xdr:row>
      <xdr:rowOff>0</xdr:rowOff>
    </xdr:from>
    <xdr:to>
      <xdr:col>2</xdr:col>
      <xdr:colOff>342900</xdr:colOff>
      <xdr:row>716</xdr:row>
      <xdr:rowOff>241300</xdr:rowOff>
    </xdr:to>
    <xdr:sp macro="" textlink="">
      <xdr:nvSpPr>
        <xdr:cNvPr id="82533" name="Oval 11">
          <a:extLst>
            <a:ext uri="{FF2B5EF4-FFF2-40B4-BE49-F238E27FC236}">
              <a16:creationId xmlns:a16="http://schemas.microsoft.com/office/drawing/2014/main" id="{546CDD6F-2A56-6040-97CA-E46DF9D4F623}"/>
            </a:ext>
          </a:extLst>
        </xdr:cNvPr>
        <xdr:cNvSpPr>
          <a:spLocks noChangeArrowheads="1"/>
        </xdr:cNvSpPr>
      </xdr:nvSpPr>
      <xdr:spPr bwMode="auto">
        <a:xfrm>
          <a:off x="12700" y="18610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736</xdr:row>
      <xdr:rowOff>0</xdr:rowOff>
    </xdr:from>
    <xdr:to>
      <xdr:col>2</xdr:col>
      <xdr:colOff>342900</xdr:colOff>
      <xdr:row>737</xdr:row>
      <xdr:rowOff>241300</xdr:rowOff>
    </xdr:to>
    <xdr:sp macro="" textlink="">
      <xdr:nvSpPr>
        <xdr:cNvPr id="82534" name="Oval 11">
          <a:extLst>
            <a:ext uri="{FF2B5EF4-FFF2-40B4-BE49-F238E27FC236}">
              <a16:creationId xmlns:a16="http://schemas.microsoft.com/office/drawing/2014/main" id="{B59F16A4-7E9D-AE45-9167-1F921A37B0C0}"/>
            </a:ext>
          </a:extLst>
        </xdr:cNvPr>
        <xdr:cNvSpPr>
          <a:spLocks noChangeArrowheads="1"/>
        </xdr:cNvSpPr>
      </xdr:nvSpPr>
      <xdr:spPr bwMode="auto">
        <a:xfrm>
          <a:off x="12700" y="19156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757</xdr:row>
      <xdr:rowOff>0</xdr:rowOff>
    </xdr:from>
    <xdr:to>
      <xdr:col>2</xdr:col>
      <xdr:colOff>342900</xdr:colOff>
      <xdr:row>758</xdr:row>
      <xdr:rowOff>241300</xdr:rowOff>
    </xdr:to>
    <xdr:sp macro="" textlink="">
      <xdr:nvSpPr>
        <xdr:cNvPr id="82535" name="Oval 11">
          <a:extLst>
            <a:ext uri="{FF2B5EF4-FFF2-40B4-BE49-F238E27FC236}">
              <a16:creationId xmlns:a16="http://schemas.microsoft.com/office/drawing/2014/main" id="{C3A6022B-0C87-FC4F-B92F-EB5868300EB3}"/>
            </a:ext>
          </a:extLst>
        </xdr:cNvPr>
        <xdr:cNvSpPr>
          <a:spLocks noChangeArrowheads="1"/>
        </xdr:cNvSpPr>
      </xdr:nvSpPr>
      <xdr:spPr bwMode="auto">
        <a:xfrm>
          <a:off x="12700" y="19702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778</xdr:row>
      <xdr:rowOff>0</xdr:rowOff>
    </xdr:from>
    <xdr:to>
      <xdr:col>2</xdr:col>
      <xdr:colOff>342900</xdr:colOff>
      <xdr:row>779</xdr:row>
      <xdr:rowOff>241300</xdr:rowOff>
    </xdr:to>
    <xdr:sp macro="" textlink="">
      <xdr:nvSpPr>
        <xdr:cNvPr id="82536" name="Oval 11">
          <a:extLst>
            <a:ext uri="{FF2B5EF4-FFF2-40B4-BE49-F238E27FC236}">
              <a16:creationId xmlns:a16="http://schemas.microsoft.com/office/drawing/2014/main" id="{447ABA0A-619E-2846-A81C-FF0D179B0544}"/>
            </a:ext>
          </a:extLst>
        </xdr:cNvPr>
        <xdr:cNvSpPr>
          <a:spLocks noChangeArrowheads="1"/>
        </xdr:cNvSpPr>
      </xdr:nvSpPr>
      <xdr:spPr bwMode="auto">
        <a:xfrm>
          <a:off x="12700" y="20248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799</xdr:row>
      <xdr:rowOff>0</xdr:rowOff>
    </xdr:from>
    <xdr:to>
      <xdr:col>2</xdr:col>
      <xdr:colOff>342900</xdr:colOff>
      <xdr:row>800</xdr:row>
      <xdr:rowOff>241300</xdr:rowOff>
    </xdr:to>
    <xdr:sp macro="" textlink="">
      <xdr:nvSpPr>
        <xdr:cNvPr id="82537" name="Oval 11">
          <a:extLst>
            <a:ext uri="{FF2B5EF4-FFF2-40B4-BE49-F238E27FC236}">
              <a16:creationId xmlns:a16="http://schemas.microsoft.com/office/drawing/2014/main" id="{7DA8171E-8964-6543-BC0A-54B22272F290}"/>
            </a:ext>
          </a:extLst>
        </xdr:cNvPr>
        <xdr:cNvSpPr>
          <a:spLocks noChangeArrowheads="1"/>
        </xdr:cNvSpPr>
      </xdr:nvSpPr>
      <xdr:spPr bwMode="auto">
        <a:xfrm>
          <a:off x="12700" y="20794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820</xdr:row>
      <xdr:rowOff>0</xdr:rowOff>
    </xdr:from>
    <xdr:to>
      <xdr:col>2</xdr:col>
      <xdr:colOff>342900</xdr:colOff>
      <xdr:row>821</xdr:row>
      <xdr:rowOff>241300</xdr:rowOff>
    </xdr:to>
    <xdr:sp macro="" textlink="">
      <xdr:nvSpPr>
        <xdr:cNvPr id="82538" name="Oval 11">
          <a:extLst>
            <a:ext uri="{FF2B5EF4-FFF2-40B4-BE49-F238E27FC236}">
              <a16:creationId xmlns:a16="http://schemas.microsoft.com/office/drawing/2014/main" id="{39C0FF74-E1C0-D543-80EE-76ACA6082C40}"/>
            </a:ext>
          </a:extLst>
        </xdr:cNvPr>
        <xdr:cNvSpPr>
          <a:spLocks noChangeArrowheads="1"/>
        </xdr:cNvSpPr>
      </xdr:nvSpPr>
      <xdr:spPr bwMode="auto">
        <a:xfrm>
          <a:off x="12700" y="21341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841</xdr:row>
      <xdr:rowOff>0</xdr:rowOff>
    </xdr:from>
    <xdr:to>
      <xdr:col>2</xdr:col>
      <xdr:colOff>342900</xdr:colOff>
      <xdr:row>842</xdr:row>
      <xdr:rowOff>241300</xdr:rowOff>
    </xdr:to>
    <xdr:sp macro="" textlink="">
      <xdr:nvSpPr>
        <xdr:cNvPr id="82539" name="Oval 11">
          <a:extLst>
            <a:ext uri="{FF2B5EF4-FFF2-40B4-BE49-F238E27FC236}">
              <a16:creationId xmlns:a16="http://schemas.microsoft.com/office/drawing/2014/main" id="{7C4729FB-8101-5549-A3B1-064CD73AB17C}"/>
            </a:ext>
          </a:extLst>
        </xdr:cNvPr>
        <xdr:cNvSpPr>
          <a:spLocks noChangeArrowheads="1"/>
        </xdr:cNvSpPr>
      </xdr:nvSpPr>
      <xdr:spPr bwMode="auto">
        <a:xfrm>
          <a:off x="12700" y="21887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862</xdr:row>
      <xdr:rowOff>0</xdr:rowOff>
    </xdr:from>
    <xdr:to>
      <xdr:col>2</xdr:col>
      <xdr:colOff>342900</xdr:colOff>
      <xdr:row>863</xdr:row>
      <xdr:rowOff>241300</xdr:rowOff>
    </xdr:to>
    <xdr:sp macro="" textlink="">
      <xdr:nvSpPr>
        <xdr:cNvPr id="82540" name="Oval 11">
          <a:extLst>
            <a:ext uri="{FF2B5EF4-FFF2-40B4-BE49-F238E27FC236}">
              <a16:creationId xmlns:a16="http://schemas.microsoft.com/office/drawing/2014/main" id="{0A4866A5-9865-5946-A674-29F79519686A}"/>
            </a:ext>
          </a:extLst>
        </xdr:cNvPr>
        <xdr:cNvSpPr>
          <a:spLocks noChangeArrowheads="1"/>
        </xdr:cNvSpPr>
      </xdr:nvSpPr>
      <xdr:spPr bwMode="auto">
        <a:xfrm>
          <a:off x="12700" y="22433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883</xdr:row>
      <xdr:rowOff>0</xdr:rowOff>
    </xdr:from>
    <xdr:to>
      <xdr:col>2</xdr:col>
      <xdr:colOff>342900</xdr:colOff>
      <xdr:row>884</xdr:row>
      <xdr:rowOff>241300</xdr:rowOff>
    </xdr:to>
    <xdr:sp macro="" textlink="">
      <xdr:nvSpPr>
        <xdr:cNvPr id="82541" name="Oval 11">
          <a:extLst>
            <a:ext uri="{FF2B5EF4-FFF2-40B4-BE49-F238E27FC236}">
              <a16:creationId xmlns:a16="http://schemas.microsoft.com/office/drawing/2014/main" id="{64326385-7B22-8748-8236-4432E1005D20}"/>
            </a:ext>
          </a:extLst>
        </xdr:cNvPr>
        <xdr:cNvSpPr>
          <a:spLocks noChangeArrowheads="1"/>
        </xdr:cNvSpPr>
      </xdr:nvSpPr>
      <xdr:spPr bwMode="auto">
        <a:xfrm>
          <a:off x="12700" y="22979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904</xdr:row>
      <xdr:rowOff>0</xdr:rowOff>
    </xdr:from>
    <xdr:to>
      <xdr:col>2</xdr:col>
      <xdr:colOff>342900</xdr:colOff>
      <xdr:row>905</xdr:row>
      <xdr:rowOff>241300</xdr:rowOff>
    </xdr:to>
    <xdr:sp macro="" textlink="">
      <xdr:nvSpPr>
        <xdr:cNvPr id="82542" name="Oval 11">
          <a:extLst>
            <a:ext uri="{FF2B5EF4-FFF2-40B4-BE49-F238E27FC236}">
              <a16:creationId xmlns:a16="http://schemas.microsoft.com/office/drawing/2014/main" id="{4E4D7001-168B-D24C-88D9-818085486376}"/>
            </a:ext>
          </a:extLst>
        </xdr:cNvPr>
        <xdr:cNvSpPr>
          <a:spLocks noChangeArrowheads="1"/>
        </xdr:cNvSpPr>
      </xdr:nvSpPr>
      <xdr:spPr bwMode="auto">
        <a:xfrm>
          <a:off x="12700" y="23525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925</xdr:row>
      <xdr:rowOff>0</xdr:rowOff>
    </xdr:from>
    <xdr:to>
      <xdr:col>2</xdr:col>
      <xdr:colOff>342900</xdr:colOff>
      <xdr:row>926</xdr:row>
      <xdr:rowOff>241300</xdr:rowOff>
    </xdr:to>
    <xdr:sp macro="" textlink="">
      <xdr:nvSpPr>
        <xdr:cNvPr id="82543" name="Oval 11">
          <a:extLst>
            <a:ext uri="{FF2B5EF4-FFF2-40B4-BE49-F238E27FC236}">
              <a16:creationId xmlns:a16="http://schemas.microsoft.com/office/drawing/2014/main" id="{B4564AB7-629B-C345-BF41-AFA4458F4205}"/>
            </a:ext>
          </a:extLst>
        </xdr:cNvPr>
        <xdr:cNvSpPr>
          <a:spLocks noChangeArrowheads="1"/>
        </xdr:cNvSpPr>
      </xdr:nvSpPr>
      <xdr:spPr bwMode="auto">
        <a:xfrm>
          <a:off x="12700" y="24071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946</xdr:row>
      <xdr:rowOff>0</xdr:rowOff>
    </xdr:from>
    <xdr:to>
      <xdr:col>2</xdr:col>
      <xdr:colOff>342900</xdr:colOff>
      <xdr:row>947</xdr:row>
      <xdr:rowOff>241300</xdr:rowOff>
    </xdr:to>
    <xdr:sp macro="" textlink="">
      <xdr:nvSpPr>
        <xdr:cNvPr id="82544" name="Oval 11">
          <a:extLst>
            <a:ext uri="{FF2B5EF4-FFF2-40B4-BE49-F238E27FC236}">
              <a16:creationId xmlns:a16="http://schemas.microsoft.com/office/drawing/2014/main" id="{BAC4D8E1-571F-5A41-AA84-D6D2F817648E}"/>
            </a:ext>
          </a:extLst>
        </xdr:cNvPr>
        <xdr:cNvSpPr>
          <a:spLocks noChangeArrowheads="1"/>
        </xdr:cNvSpPr>
      </xdr:nvSpPr>
      <xdr:spPr bwMode="auto">
        <a:xfrm>
          <a:off x="12700" y="24617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967</xdr:row>
      <xdr:rowOff>0</xdr:rowOff>
    </xdr:from>
    <xdr:to>
      <xdr:col>2</xdr:col>
      <xdr:colOff>342900</xdr:colOff>
      <xdr:row>968</xdr:row>
      <xdr:rowOff>241300</xdr:rowOff>
    </xdr:to>
    <xdr:sp macro="" textlink="">
      <xdr:nvSpPr>
        <xdr:cNvPr id="82545" name="Oval 11">
          <a:extLst>
            <a:ext uri="{FF2B5EF4-FFF2-40B4-BE49-F238E27FC236}">
              <a16:creationId xmlns:a16="http://schemas.microsoft.com/office/drawing/2014/main" id="{5C9D48DB-D22F-B84E-8964-3A564BC9AD35}"/>
            </a:ext>
          </a:extLst>
        </xdr:cNvPr>
        <xdr:cNvSpPr>
          <a:spLocks noChangeArrowheads="1"/>
        </xdr:cNvSpPr>
      </xdr:nvSpPr>
      <xdr:spPr bwMode="auto">
        <a:xfrm>
          <a:off x="12700" y="25163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1030</xdr:row>
      <xdr:rowOff>0</xdr:rowOff>
    </xdr:from>
    <xdr:to>
      <xdr:col>2</xdr:col>
      <xdr:colOff>342900</xdr:colOff>
      <xdr:row>1031</xdr:row>
      <xdr:rowOff>241300</xdr:rowOff>
    </xdr:to>
    <xdr:sp macro="" textlink="">
      <xdr:nvSpPr>
        <xdr:cNvPr id="82546" name="Oval 11">
          <a:extLst>
            <a:ext uri="{FF2B5EF4-FFF2-40B4-BE49-F238E27FC236}">
              <a16:creationId xmlns:a16="http://schemas.microsoft.com/office/drawing/2014/main" id="{22F650FC-42B4-8B44-A378-357A50CED768}"/>
            </a:ext>
          </a:extLst>
        </xdr:cNvPr>
        <xdr:cNvSpPr>
          <a:spLocks noChangeArrowheads="1"/>
        </xdr:cNvSpPr>
      </xdr:nvSpPr>
      <xdr:spPr bwMode="auto">
        <a:xfrm>
          <a:off x="12700" y="26802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1009</xdr:row>
      <xdr:rowOff>0</xdr:rowOff>
    </xdr:from>
    <xdr:to>
      <xdr:col>2</xdr:col>
      <xdr:colOff>342900</xdr:colOff>
      <xdr:row>1010</xdr:row>
      <xdr:rowOff>241300</xdr:rowOff>
    </xdr:to>
    <xdr:sp macro="" textlink="">
      <xdr:nvSpPr>
        <xdr:cNvPr id="82547" name="Oval 11">
          <a:extLst>
            <a:ext uri="{FF2B5EF4-FFF2-40B4-BE49-F238E27FC236}">
              <a16:creationId xmlns:a16="http://schemas.microsoft.com/office/drawing/2014/main" id="{FAE63A05-E8B8-2A4B-A014-A9620F79D9ED}"/>
            </a:ext>
          </a:extLst>
        </xdr:cNvPr>
        <xdr:cNvSpPr>
          <a:spLocks noChangeArrowheads="1"/>
        </xdr:cNvSpPr>
      </xdr:nvSpPr>
      <xdr:spPr bwMode="auto">
        <a:xfrm>
          <a:off x="12700" y="26255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988</xdr:row>
      <xdr:rowOff>0</xdr:rowOff>
    </xdr:from>
    <xdr:to>
      <xdr:col>2</xdr:col>
      <xdr:colOff>342900</xdr:colOff>
      <xdr:row>989</xdr:row>
      <xdr:rowOff>241300</xdr:rowOff>
    </xdr:to>
    <xdr:sp macro="" textlink="">
      <xdr:nvSpPr>
        <xdr:cNvPr id="82548" name="Oval 11">
          <a:extLst>
            <a:ext uri="{FF2B5EF4-FFF2-40B4-BE49-F238E27FC236}">
              <a16:creationId xmlns:a16="http://schemas.microsoft.com/office/drawing/2014/main" id="{DFDB65E9-3379-014E-B07C-345785940873}"/>
            </a:ext>
          </a:extLst>
        </xdr:cNvPr>
        <xdr:cNvSpPr>
          <a:spLocks noChangeArrowheads="1"/>
        </xdr:cNvSpPr>
      </xdr:nvSpPr>
      <xdr:spPr bwMode="auto">
        <a:xfrm>
          <a:off x="12700" y="25709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83453" name="Oval 11">
          <a:extLst>
            <a:ext uri="{FF2B5EF4-FFF2-40B4-BE49-F238E27FC236}">
              <a16:creationId xmlns:a16="http://schemas.microsoft.com/office/drawing/2014/main" id="{80AB3E40-49C8-F246-8335-2DBCAFDC9375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83454" name="Oval 11">
          <a:extLst>
            <a:ext uri="{FF2B5EF4-FFF2-40B4-BE49-F238E27FC236}">
              <a16:creationId xmlns:a16="http://schemas.microsoft.com/office/drawing/2014/main" id="{031DEE3D-A8C7-244E-930B-1E6358AA820D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83455" name="Oval 11">
          <a:extLst>
            <a:ext uri="{FF2B5EF4-FFF2-40B4-BE49-F238E27FC236}">
              <a16:creationId xmlns:a16="http://schemas.microsoft.com/office/drawing/2014/main" id="{713230BD-8B85-5847-BA0C-9F94A94817A7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83456" name="Oval 11">
          <a:extLst>
            <a:ext uri="{FF2B5EF4-FFF2-40B4-BE49-F238E27FC236}">
              <a16:creationId xmlns:a16="http://schemas.microsoft.com/office/drawing/2014/main" id="{293D01FA-EABE-854C-98C3-BDEA147F212D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83457" name="Oval 11">
          <a:extLst>
            <a:ext uri="{FF2B5EF4-FFF2-40B4-BE49-F238E27FC236}">
              <a16:creationId xmlns:a16="http://schemas.microsoft.com/office/drawing/2014/main" id="{2F3D87CD-D972-3D45-B8E7-6822197DE343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83458" name="Oval 11">
          <a:extLst>
            <a:ext uri="{FF2B5EF4-FFF2-40B4-BE49-F238E27FC236}">
              <a16:creationId xmlns:a16="http://schemas.microsoft.com/office/drawing/2014/main" id="{3C89B780-7C93-6F48-BDE1-7D372F47FAE6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127</xdr:row>
      <xdr:rowOff>0</xdr:rowOff>
    </xdr:from>
    <xdr:to>
      <xdr:col>2</xdr:col>
      <xdr:colOff>342900</xdr:colOff>
      <xdr:row>128</xdr:row>
      <xdr:rowOff>241300</xdr:rowOff>
    </xdr:to>
    <xdr:sp macro="" textlink="">
      <xdr:nvSpPr>
        <xdr:cNvPr id="83459" name="Oval 11">
          <a:extLst>
            <a:ext uri="{FF2B5EF4-FFF2-40B4-BE49-F238E27FC236}">
              <a16:creationId xmlns:a16="http://schemas.microsoft.com/office/drawing/2014/main" id="{B678659E-CF98-1148-BAF6-E2797213FC31}"/>
            </a:ext>
          </a:extLst>
        </xdr:cNvPr>
        <xdr:cNvSpPr>
          <a:spLocks noChangeArrowheads="1"/>
        </xdr:cNvSpPr>
      </xdr:nvSpPr>
      <xdr:spPr bwMode="auto">
        <a:xfrm>
          <a:off x="12700" y="3319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148</xdr:row>
      <xdr:rowOff>0</xdr:rowOff>
    </xdr:from>
    <xdr:to>
      <xdr:col>2</xdr:col>
      <xdr:colOff>342900</xdr:colOff>
      <xdr:row>149</xdr:row>
      <xdr:rowOff>241300</xdr:rowOff>
    </xdr:to>
    <xdr:sp macro="" textlink="">
      <xdr:nvSpPr>
        <xdr:cNvPr id="83460" name="Oval 11">
          <a:extLst>
            <a:ext uri="{FF2B5EF4-FFF2-40B4-BE49-F238E27FC236}">
              <a16:creationId xmlns:a16="http://schemas.microsoft.com/office/drawing/2014/main" id="{2F784854-0F1B-7840-92D9-8CB7710D54FB}"/>
            </a:ext>
          </a:extLst>
        </xdr:cNvPr>
        <xdr:cNvSpPr>
          <a:spLocks noChangeArrowheads="1"/>
        </xdr:cNvSpPr>
      </xdr:nvSpPr>
      <xdr:spPr bwMode="auto">
        <a:xfrm>
          <a:off x="12700" y="3865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169</xdr:row>
      <xdr:rowOff>0</xdr:rowOff>
    </xdr:from>
    <xdr:to>
      <xdr:col>2</xdr:col>
      <xdr:colOff>342900</xdr:colOff>
      <xdr:row>170</xdr:row>
      <xdr:rowOff>241300</xdr:rowOff>
    </xdr:to>
    <xdr:sp macro="" textlink="">
      <xdr:nvSpPr>
        <xdr:cNvPr id="83461" name="Oval 11">
          <a:extLst>
            <a:ext uri="{FF2B5EF4-FFF2-40B4-BE49-F238E27FC236}">
              <a16:creationId xmlns:a16="http://schemas.microsoft.com/office/drawing/2014/main" id="{55719331-B3A5-944D-BB90-2E02686FAFDB}"/>
            </a:ext>
          </a:extLst>
        </xdr:cNvPr>
        <xdr:cNvSpPr>
          <a:spLocks noChangeArrowheads="1"/>
        </xdr:cNvSpPr>
      </xdr:nvSpPr>
      <xdr:spPr bwMode="auto">
        <a:xfrm>
          <a:off x="12700" y="4411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190</xdr:row>
      <xdr:rowOff>0</xdr:rowOff>
    </xdr:from>
    <xdr:to>
      <xdr:col>2</xdr:col>
      <xdr:colOff>342900</xdr:colOff>
      <xdr:row>191</xdr:row>
      <xdr:rowOff>241300</xdr:rowOff>
    </xdr:to>
    <xdr:sp macro="" textlink="">
      <xdr:nvSpPr>
        <xdr:cNvPr id="83462" name="Oval 11">
          <a:extLst>
            <a:ext uri="{FF2B5EF4-FFF2-40B4-BE49-F238E27FC236}">
              <a16:creationId xmlns:a16="http://schemas.microsoft.com/office/drawing/2014/main" id="{47E9DC16-1264-4C41-9B56-7FE32EC7F745}"/>
            </a:ext>
          </a:extLst>
        </xdr:cNvPr>
        <xdr:cNvSpPr>
          <a:spLocks noChangeArrowheads="1"/>
        </xdr:cNvSpPr>
      </xdr:nvSpPr>
      <xdr:spPr bwMode="auto">
        <a:xfrm>
          <a:off x="12700" y="4958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211</xdr:row>
      <xdr:rowOff>0</xdr:rowOff>
    </xdr:from>
    <xdr:to>
      <xdr:col>2</xdr:col>
      <xdr:colOff>342900</xdr:colOff>
      <xdr:row>212</xdr:row>
      <xdr:rowOff>241300</xdr:rowOff>
    </xdr:to>
    <xdr:sp macro="" textlink="">
      <xdr:nvSpPr>
        <xdr:cNvPr id="83463" name="Oval 11">
          <a:extLst>
            <a:ext uri="{FF2B5EF4-FFF2-40B4-BE49-F238E27FC236}">
              <a16:creationId xmlns:a16="http://schemas.microsoft.com/office/drawing/2014/main" id="{D1313A51-DB0B-1642-AFE4-A5F1D30DFA59}"/>
            </a:ext>
          </a:extLst>
        </xdr:cNvPr>
        <xdr:cNvSpPr>
          <a:spLocks noChangeArrowheads="1"/>
        </xdr:cNvSpPr>
      </xdr:nvSpPr>
      <xdr:spPr bwMode="auto">
        <a:xfrm>
          <a:off x="12700" y="5504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232</xdr:row>
      <xdr:rowOff>0</xdr:rowOff>
    </xdr:from>
    <xdr:to>
      <xdr:col>2</xdr:col>
      <xdr:colOff>342900</xdr:colOff>
      <xdr:row>233</xdr:row>
      <xdr:rowOff>241300</xdr:rowOff>
    </xdr:to>
    <xdr:sp macro="" textlink="">
      <xdr:nvSpPr>
        <xdr:cNvPr id="83464" name="Oval 11">
          <a:extLst>
            <a:ext uri="{FF2B5EF4-FFF2-40B4-BE49-F238E27FC236}">
              <a16:creationId xmlns:a16="http://schemas.microsoft.com/office/drawing/2014/main" id="{5CEF3BED-E5D8-8847-BF13-026D2B00F702}"/>
            </a:ext>
          </a:extLst>
        </xdr:cNvPr>
        <xdr:cNvSpPr>
          <a:spLocks noChangeArrowheads="1"/>
        </xdr:cNvSpPr>
      </xdr:nvSpPr>
      <xdr:spPr bwMode="auto">
        <a:xfrm>
          <a:off x="12700" y="6050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253</xdr:row>
      <xdr:rowOff>0</xdr:rowOff>
    </xdr:from>
    <xdr:to>
      <xdr:col>2</xdr:col>
      <xdr:colOff>342900</xdr:colOff>
      <xdr:row>254</xdr:row>
      <xdr:rowOff>241300</xdr:rowOff>
    </xdr:to>
    <xdr:sp macro="" textlink="">
      <xdr:nvSpPr>
        <xdr:cNvPr id="83465" name="Oval 11">
          <a:extLst>
            <a:ext uri="{FF2B5EF4-FFF2-40B4-BE49-F238E27FC236}">
              <a16:creationId xmlns:a16="http://schemas.microsoft.com/office/drawing/2014/main" id="{B910B912-2D43-D142-8EDE-84A9C00BE5A0}"/>
            </a:ext>
          </a:extLst>
        </xdr:cNvPr>
        <xdr:cNvSpPr>
          <a:spLocks noChangeArrowheads="1"/>
        </xdr:cNvSpPr>
      </xdr:nvSpPr>
      <xdr:spPr bwMode="auto">
        <a:xfrm>
          <a:off x="12700" y="6596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274</xdr:row>
      <xdr:rowOff>0</xdr:rowOff>
    </xdr:from>
    <xdr:to>
      <xdr:col>2</xdr:col>
      <xdr:colOff>342900</xdr:colOff>
      <xdr:row>275</xdr:row>
      <xdr:rowOff>241300</xdr:rowOff>
    </xdr:to>
    <xdr:sp macro="" textlink="">
      <xdr:nvSpPr>
        <xdr:cNvPr id="83466" name="Oval 11">
          <a:extLst>
            <a:ext uri="{FF2B5EF4-FFF2-40B4-BE49-F238E27FC236}">
              <a16:creationId xmlns:a16="http://schemas.microsoft.com/office/drawing/2014/main" id="{D9F73758-3543-6449-9206-E7C06B9EEBB3}"/>
            </a:ext>
          </a:extLst>
        </xdr:cNvPr>
        <xdr:cNvSpPr>
          <a:spLocks noChangeArrowheads="1"/>
        </xdr:cNvSpPr>
      </xdr:nvSpPr>
      <xdr:spPr bwMode="auto">
        <a:xfrm>
          <a:off x="12700" y="7142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295</xdr:row>
      <xdr:rowOff>0</xdr:rowOff>
    </xdr:from>
    <xdr:to>
      <xdr:col>2</xdr:col>
      <xdr:colOff>342900</xdr:colOff>
      <xdr:row>296</xdr:row>
      <xdr:rowOff>241300</xdr:rowOff>
    </xdr:to>
    <xdr:sp macro="" textlink="">
      <xdr:nvSpPr>
        <xdr:cNvPr id="83467" name="Oval 11">
          <a:extLst>
            <a:ext uri="{FF2B5EF4-FFF2-40B4-BE49-F238E27FC236}">
              <a16:creationId xmlns:a16="http://schemas.microsoft.com/office/drawing/2014/main" id="{9E038B3E-68B1-D545-9BE0-DB91342CD07B}"/>
            </a:ext>
          </a:extLst>
        </xdr:cNvPr>
        <xdr:cNvSpPr>
          <a:spLocks noChangeArrowheads="1"/>
        </xdr:cNvSpPr>
      </xdr:nvSpPr>
      <xdr:spPr bwMode="auto">
        <a:xfrm>
          <a:off x="12700" y="7688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316</xdr:row>
      <xdr:rowOff>0</xdr:rowOff>
    </xdr:from>
    <xdr:to>
      <xdr:col>2</xdr:col>
      <xdr:colOff>342900</xdr:colOff>
      <xdr:row>317</xdr:row>
      <xdr:rowOff>241300</xdr:rowOff>
    </xdr:to>
    <xdr:sp macro="" textlink="">
      <xdr:nvSpPr>
        <xdr:cNvPr id="83468" name="Oval 11">
          <a:extLst>
            <a:ext uri="{FF2B5EF4-FFF2-40B4-BE49-F238E27FC236}">
              <a16:creationId xmlns:a16="http://schemas.microsoft.com/office/drawing/2014/main" id="{F7ADB46A-C2AB-E749-B34A-B0897A695CE8}"/>
            </a:ext>
          </a:extLst>
        </xdr:cNvPr>
        <xdr:cNvSpPr>
          <a:spLocks noChangeArrowheads="1"/>
        </xdr:cNvSpPr>
      </xdr:nvSpPr>
      <xdr:spPr bwMode="auto">
        <a:xfrm>
          <a:off x="12700" y="8234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337</xdr:row>
      <xdr:rowOff>0</xdr:rowOff>
    </xdr:from>
    <xdr:to>
      <xdr:col>2</xdr:col>
      <xdr:colOff>342900</xdr:colOff>
      <xdr:row>338</xdr:row>
      <xdr:rowOff>241300</xdr:rowOff>
    </xdr:to>
    <xdr:sp macro="" textlink="">
      <xdr:nvSpPr>
        <xdr:cNvPr id="83469" name="Oval 11">
          <a:extLst>
            <a:ext uri="{FF2B5EF4-FFF2-40B4-BE49-F238E27FC236}">
              <a16:creationId xmlns:a16="http://schemas.microsoft.com/office/drawing/2014/main" id="{BDACA87D-4B7A-154B-8D71-64048AEB992B}"/>
            </a:ext>
          </a:extLst>
        </xdr:cNvPr>
        <xdr:cNvSpPr>
          <a:spLocks noChangeArrowheads="1"/>
        </xdr:cNvSpPr>
      </xdr:nvSpPr>
      <xdr:spPr bwMode="auto">
        <a:xfrm>
          <a:off x="12700" y="8780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358</xdr:row>
      <xdr:rowOff>0</xdr:rowOff>
    </xdr:from>
    <xdr:to>
      <xdr:col>2</xdr:col>
      <xdr:colOff>342900</xdr:colOff>
      <xdr:row>359</xdr:row>
      <xdr:rowOff>241300</xdr:rowOff>
    </xdr:to>
    <xdr:sp macro="" textlink="">
      <xdr:nvSpPr>
        <xdr:cNvPr id="83470" name="Oval 11">
          <a:extLst>
            <a:ext uri="{FF2B5EF4-FFF2-40B4-BE49-F238E27FC236}">
              <a16:creationId xmlns:a16="http://schemas.microsoft.com/office/drawing/2014/main" id="{84F22D1C-C122-314A-AFA8-043A2351E155}"/>
            </a:ext>
          </a:extLst>
        </xdr:cNvPr>
        <xdr:cNvSpPr>
          <a:spLocks noChangeArrowheads="1"/>
        </xdr:cNvSpPr>
      </xdr:nvSpPr>
      <xdr:spPr bwMode="auto">
        <a:xfrm>
          <a:off x="12700" y="9326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379</xdr:row>
      <xdr:rowOff>0</xdr:rowOff>
    </xdr:from>
    <xdr:to>
      <xdr:col>2</xdr:col>
      <xdr:colOff>342900</xdr:colOff>
      <xdr:row>380</xdr:row>
      <xdr:rowOff>241300</xdr:rowOff>
    </xdr:to>
    <xdr:sp macro="" textlink="">
      <xdr:nvSpPr>
        <xdr:cNvPr id="83471" name="Oval 11">
          <a:extLst>
            <a:ext uri="{FF2B5EF4-FFF2-40B4-BE49-F238E27FC236}">
              <a16:creationId xmlns:a16="http://schemas.microsoft.com/office/drawing/2014/main" id="{6B493B2D-14C7-624B-BD33-FDDC51FE1309}"/>
            </a:ext>
          </a:extLst>
        </xdr:cNvPr>
        <xdr:cNvSpPr>
          <a:spLocks noChangeArrowheads="1"/>
        </xdr:cNvSpPr>
      </xdr:nvSpPr>
      <xdr:spPr bwMode="auto">
        <a:xfrm>
          <a:off x="12700" y="9872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400</xdr:row>
      <xdr:rowOff>0</xdr:rowOff>
    </xdr:from>
    <xdr:to>
      <xdr:col>2</xdr:col>
      <xdr:colOff>342900</xdr:colOff>
      <xdr:row>401</xdr:row>
      <xdr:rowOff>241300</xdr:rowOff>
    </xdr:to>
    <xdr:sp macro="" textlink="">
      <xdr:nvSpPr>
        <xdr:cNvPr id="83472" name="Oval 11">
          <a:extLst>
            <a:ext uri="{FF2B5EF4-FFF2-40B4-BE49-F238E27FC236}">
              <a16:creationId xmlns:a16="http://schemas.microsoft.com/office/drawing/2014/main" id="{02493556-77AD-BF43-A1C3-68126453893A}"/>
            </a:ext>
          </a:extLst>
        </xdr:cNvPr>
        <xdr:cNvSpPr>
          <a:spLocks noChangeArrowheads="1"/>
        </xdr:cNvSpPr>
      </xdr:nvSpPr>
      <xdr:spPr bwMode="auto">
        <a:xfrm>
          <a:off x="12700" y="10419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421</xdr:row>
      <xdr:rowOff>0</xdr:rowOff>
    </xdr:from>
    <xdr:to>
      <xdr:col>2</xdr:col>
      <xdr:colOff>342900</xdr:colOff>
      <xdr:row>422</xdr:row>
      <xdr:rowOff>241300</xdr:rowOff>
    </xdr:to>
    <xdr:sp macro="" textlink="">
      <xdr:nvSpPr>
        <xdr:cNvPr id="83473" name="Oval 11">
          <a:extLst>
            <a:ext uri="{FF2B5EF4-FFF2-40B4-BE49-F238E27FC236}">
              <a16:creationId xmlns:a16="http://schemas.microsoft.com/office/drawing/2014/main" id="{BEFF4702-DBBA-854D-8D29-7C12491CB650}"/>
            </a:ext>
          </a:extLst>
        </xdr:cNvPr>
        <xdr:cNvSpPr>
          <a:spLocks noChangeArrowheads="1"/>
        </xdr:cNvSpPr>
      </xdr:nvSpPr>
      <xdr:spPr bwMode="auto">
        <a:xfrm>
          <a:off x="12700" y="10965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442</xdr:row>
      <xdr:rowOff>0</xdr:rowOff>
    </xdr:from>
    <xdr:to>
      <xdr:col>2</xdr:col>
      <xdr:colOff>342900</xdr:colOff>
      <xdr:row>443</xdr:row>
      <xdr:rowOff>241300</xdr:rowOff>
    </xdr:to>
    <xdr:sp macro="" textlink="">
      <xdr:nvSpPr>
        <xdr:cNvPr id="83474" name="Oval 11">
          <a:extLst>
            <a:ext uri="{FF2B5EF4-FFF2-40B4-BE49-F238E27FC236}">
              <a16:creationId xmlns:a16="http://schemas.microsoft.com/office/drawing/2014/main" id="{29B32CED-5158-3649-8F3A-FF26D8A455B2}"/>
            </a:ext>
          </a:extLst>
        </xdr:cNvPr>
        <xdr:cNvSpPr>
          <a:spLocks noChangeArrowheads="1"/>
        </xdr:cNvSpPr>
      </xdr:nvSpPr>
      <xdr:spPr bwMode="auto">
        <a:xfrm>
          <a:off x="12700" y="11511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463</xdr:row>
      <xdr:rowOff>0</xdr:rowOff>
    </xdr:from>
    <xdr:to>
      <xdr:col>2</xdr:col>
      <xdr:colOff>342900</xdr:colOff>
      <xdr:row>464</xdr:row>
      <xdr:rowOff>241300</xdr:rowOff>
    </xdr:to>
    <xdr:sp macro="" textlink="">
      <xdr:nvSpPr>
        <xdr:cNvPr id="83475" name="Oval 11">
          <a:extLst>
            <a:ext uri="{FF2B5EF4-FFF2-40B4-BE49-F238E27FC236}">
              <a16:creationId xmlns:a16="http://schemas.microsoft.com/office/drawing/2014/main" id="{153E882E-C7CB-614F-AD15-C2E1D0AE9946}"/>
            </a:ext>
          </a:extLst>
        </xdr:cNvPr>
        <xdr:cNvSpPr>
          <a:spLocks noChangeArrowheads="1"/>
        </xdr:cNvSpPr>
      </xdr:nvSpPr>
      <xdr:spPr bwMode="auto">
        <a:xfrm>
          <a:off x="12700" y="12057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484</xdr:row>
      <xdr:rowOff>0</xdr:rowOff>
    </xdr:from>
    <xdr:to>
      <xdr:col>2</xdr:col>
      <xdr:colOff>342900</xdr:colOff>
      <xdr:row>485</xdr:row>
      <xdr:rowOff>241300</xdr:rowOff>
    </xdr:to>
    <xdr:sp macro="" textlink="">
      <xdr:nvSpPr>
        <xdr:cNvPr id="83476" name="Oval 11">
          <a:extLst>
            <a:ext uri="{FF2B5EF4-FFF2-40B4-BE49-F238E27FC236}">
              <a16:creationId xmlns:a16="http://schemas.microsoft.com/office/drawing/2014/main" id="{00D7D297-1568-2441-BCD3-4CC2CC986884}"/>
            </a:ext>
          </a:extLst>
        </xdr:cNvPr>
        <xdr:cNvSpPr>
          <a:spLocks noChangeArrowheads="1"/>
        </xdr:cNvSpPr>
      </xdr:nvSpPr>
      <xdr:spPr bwMode="auto">
        <a:xfrm>
          <a:off x="12700" y="12603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505</xdr:row>
      <xdr:rowOff>0</xdr:rowOff>
    </xdr:from>
    <xdr:to>
      <xdr:col>2</xdr:col>
      <xdr:colOff>342900</xdr:colOff>
      <xdr:row>506</xdr:row>
      <xdr:rowOff>241300</xdr:rowOff>
    </xdr:to>
    <xdr:sp macro="" textlink="">
      <xdr:nvSpPr>
        <xdr:cNvPr id="83477" name="Oval 11">
          <a:extLst>
            <a:ext uri="{FF2B5EF4-FFF2-40B4-BE49-F238E27FC236}">
              <a16:creationId xmlns:a16="http://schemas.microsoft.com/office/drawing/2014/main" id="{784B61C4-CA49-B540-B8F5-6783C70A608B}"/>
            </a:ext>
          </a:extLst>
        </xdr:cNvPr>
        <xdr:cNvSpPr>
          <a:spLocks noChangeArrowheads="1"/>
        </xdr:cNvSpPr>
      </xdr:nvSpPr>
      <xdr:spPr bwMode="auto">
        <a:xfrm>
          <a:off x="12700" y="13149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526</xdr:row>
      <xdr:rowOff>0</xdr:rowOff>
    </xdr:from>
    <xdr:to>
      <xdr:col>2</xdr:col>
      <xdr:colOff>342900</xdr:colOff>
      <xdr:row>527</xdr:row>
      <xdr:rowOff>241300</xdr:rowOff>
    </xdr:to>
    <xdr:sp macro="" textlink="">
      <xdr:nvSpPr>
        <xdr:cNvPr id="83478" name="Oval 11">
          <a:extLst>
            <a:ext uri="{FF2B5EF4-FFF2-40B4-BE49-F238E27FC236}">
              <a16:creationId xmlns:a16="http://schemas.microsoft.com/office/drawing/2014/main" id="{F3802A9E-21E2-B541-B671-AACBD39E0B81}"/>
            </a:ext>
          </a:extLst>
        </xdr:cNvPr>
        <xdr:cNvSpPr>
          <a:spLocks noChangeArrowheads="1"/>
        </xdr:cNvSpPr>
      </xdr:nvSpPr>
      <xdr:spPr bwMode="auto">
        <a:xfrm>
          <a:off x="12700" y="13695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547</xdr:row>
      <xdr:rowOff>0</xdr:rowOff>
    </xdr:from>
    <xdr:to>
      <xdr:col>2</xdr:col>
      <xdr:colOff>342900</xdr:colOff>
      <xdr:row>548</xdr:row>
      <xdr:rowOff>241300</xdr:rowOff>
    </xdr:to>
    <xdr:sp macro="" textlink="">
      <xdr:nvSpPr>
        <xdr:cNvPr id="83479" name="Oval 11">
          <a:extLst>
            <a:ext uri="{FF2B5EF4-FFF2-40B4-BE49-F238E27FC236}">
              <a16:creationId xmlns:a16="http://schemas.microsoft.com/office/drawing/2014/main" id="{8041486A-BC68-FF4D-8B8E-B908A937A02D}"/>
            </a:ext>
          </a:extLst>
        </xdr:cNvPr>
        <xdr:cNvSpPr>
          <a:spLocks noChangeArrowheads="1"/>
        </xdr:cNvSpPr>
      </xdr:nvSpPr>
      <xdr:spPr bwMode="auto">
        <a:xfrm>
          <a:off x="12700" y="14241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568</xdr:row>
      <xdr:rowOff>0</xdr:rowOff>
    </xdr:from>
    <xdr:to>
      <xdr:col>2</xdr:col>
      <xdr:colOff>342900</xdr:colOff>
      <xdr:row>569</xdr:row>
      <xdr:rowOff>241300</xdr:rowOff>
    </xdr:to>
    <xdr:sp macro="" textlink="">
      <xdr:nvSpPr>
        <xdr:cNvPr id="83480" name="Oval 11">
          <a:extLst>
            <a:ext uri="{FF2B5EF4-FFF2-40B4-BE49-F238E27FC236}">
              <a16:creationId xmlns:a16="http://schemas.microsoft.com/office/drawing/2014/main" id="{E95AC01A-D4B2-2747-B732-29596F36EA35}"/>
            </a:ext>
          </a:extLst>
        </xdr:cNvPr>
        <xdr:cNvSpPr>
          <a:spLocks noChangeArrowheads="1"/>
        </xdr:cNvSpPr>
      </xdr:nvSpPr>
      <xdr:spPr bwMode="auto">
        <a:xfrm>
          <a:off x="12700" y="14787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631</xdr:row>
      <xdr:rowOff>0</xdr:rowOff>
    </xdr:from>
    <xdr:to>
      <xdr:col>2</xdr:col>
      <xdr:colOff>342900</xdr:colOff>
      <xdr:row>632</xdr:row>
      <xdr:rowOff>241300</xdr:rowOff>
    </xdr:to>
    <xdr:sp macro="" textlink="">
      <xdr:nvSpPr>
        <xdr:cNvPr id="83481" name="Oval 11">
          <a:extLst>
            <a:ext uri="{FF2B5EF4-FFF2-40B4-BE49-F238E27FC236}">
              <a16:creationId xmlns:a16="http://schemas.microsoft.com/office/drawing/2014/main" id="{86636425-65CD-9443-90AC-D50A5B5EA6CC}"/>
            </a:ext>
          </a:extLst>
        </xdr:cNvPr>
        <xdr:cNvSpPr>
          <a:spLocks noChangeArrowheads="1"/>
        </xdr:cNvSpPr>
      </xdr:nvSpPr>
      <xdr:spPr bwMode="auto">
        <a:xfrm>
          <a:off x="12700" y="16426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610</xdr:row>
      <xdr:rowOff>0</xdr:rowOff>
    </xdr:from>
    <xdr:to>
      <xdr:col>2</xdr:col>
      <xdr:colOff>342900</xdr:colOff>
      <xdr:row>611</xdr:row>
      <xdr:rowOff>241300</xdr:rowOff>
    </xdr:to>
    <xdr:sp macro="" textlink="">
      <xdr:nvSpPr>
        <xdr:cNvPr id="83482" name="Oval 11">
          <a:extLst>
            <a:ext uri="{FF2B5EF4-FFF2-40B4-BE49-F238E27FC236}">
              <a16:creationId xmlns:a16="http://schemas.microsoft.com/office/drawing/2014/main" id="{EE61CEF1-5A51-8442-A3D8-F1A1B6FC184E}"/>
            </a:ext>
          </a:extLst>
        </xdr:cNvPr>
        <xdr:cNvSpPr>
          <a:spLocks noChangeArrowheads="1"/>
        </xdr:cNvSpPr>
      </xdr:nvSpPr>
      <xdr:spPr bwMode="auto">
        <a:xfrm>
          <a:off x="12700" y="15880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589</xdr:row>
      <xdr:rowOff>0</xdr:rowOff>
    </xdr:from>
    <xdr:to>
      <xdr:col>2</xdr:col>
      <xdr:colOff>342900</xdr:colOff>
      <xdr:row>590</xdr:row>
      <xdr:rowOff>241300</xdr:rowOff>
    </xdr:to>
    <xdr:sp macro="" textlink="">
      <xdr:nvSpPr>
        <xdr:cNvPr id="83483" name="Oval 11">
          <a:extLst>
            <a:ext uri="{FF2B5EF4-FFF2-40B4-BE49-F238E27FC236}">
              <a16:creationId xmlns:a16="http://schemas.microsoft.com/office/drawing/2014/main" id="{12BE637A-7335-CF4C-A163-E63DCEC427E6}"/>
            </a:ext>
          </a:extLst>
        </xdr:cNvPr>
        <xdr:cNvSpPr>
          <a:spLocks noChangeArrowheads="1"/>
        </xdr:cNvSpPr>
      </xdr:nvSpPr>
      <xdr:spPr bwMode="auto">
        <a:xfrm>
          <a:off x="12700" y="15333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652</xdr:row>
      <xdr:rowOff>0</xdr:rowOff>
    </xdr:from>
    <xdr:to>
      <xdr:col>2</xdr:col>
      <xdr:colOff>342900</xdr:colOff>
      <xdr:row>653</xdr:row>
      <xdr:rowOff>241300</xdr:rowOff>
    </xdr:to>
    <xdr:sp macro="" textlink="">
      <xdr:nvSpPr>
        <xdr:cNvPr id="83484" name="Oval 11">
          <a:extLst>
            <a:ext uri="{FF2B5EF4-FFF2-40B4-BE49-F238E27FC236}">
              <a16:creationId xmlns:a16="http://schemas.microsoft.com/office/drawing/2014/main" id="{D10B9E07-AE6D-3546-AA28-D5B7630E94B0}"/>
            </a:ext>
          </a:extLst>
        </xdr:cNvPr>
        <xdr:cNvSpPr>
          <a:spLocks noChangeArrowheads="1"/>
        </xdr:cNvSpPr>
      </xdr:nvSpPr>
      <xdr:spPr bwMode="auto">
        <a:xfrm>
          <a:off x="12700" y="16972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673</xdr:row>
      <xdr:rowOff>0</xdr:rowOff>
    </xdr:from>
    <xdr:to>
      <xdr:col>2</xdr:col>
      <xdr:colOff>342900</xdr:colOff>
      <xdr:row>674</xdr:row>
      <xdr:rowOff>241300</xdr:rowOff>
    </xdr:to>
    <xdr:sp macro="" textlink="">
      <xdr:nvSpPr>
        <xdr:cNvPr id="83485" name="Oval 11">
          <a:extLst>
            <a:ext uri="{FF2B5EF4-FFF2-40B4-BE49-F238E27FC236}">
              <a16:creationId xmlns:a16="http://schemas.microsoft.com/office/drawing/2014/main" id="{B87DFACC-1C35-0B48-BF58-B5CA68BE0FCA}"/>
            </a:ext>
          </a:extLst>
        </xdr:cNvPr>
        <xdr:cNvSpPr>
          <a:spLocks noChangeArrowheads="1"/>
        </xdr:cNvSpPr>
      </xdr:nvSpPr>
      <xdr:spPr bwMode="auto">
        <a:xfrm>
          <a:off x="12700" y="17518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694</xdr:row>
      <xdr:rowOff>0</xdr:rowOff>
    </xdr:from>
    <xdr:to>
      <xdr:col>2</xdr:col>
      <xdr:colOff>342900</xdr:colOff>
      <xdr:row>695</xdr:row>
      <xdr:rowOff>241300</xdr:rowOff>
    </xdr:to>
    <xdr:sp macro="" textlink="">
      <xdr:nvSpPr>
        <xdr:cNvPr id="83486" name="Oval 11">
          <a:extLst>
            <a:ext uri="{FF2B5EF4-FFF2-40B4-BE49-F238E27FC236}">
              <a16:creationId xmlns:a16="http://schemas.microsoft.com/office/drawing/2014/main" id="{EB1F82A8-50FF-9D4E-9D94-AE256515097D}"/>
            </a:ext>
          </a:extLst>
        </xdr:cNvPr>
        <xdr:cNvSpPr>
          <a:spLocks noChangeArrowheads="1"/>
        </xdr:cNvSpPr>
      </xdr:nvSpPr>
      <xdr:spPr bwMode="auto">
        <a:xfrm>
          <a:off x="12700" y="18064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715</xdr:row>
      <xdr:rowOff>0</xdr:rowOff>
    </xdr:from>
    <xdr:to>
      <xdr:col>2</xdr:col>
      <xdr:colOff>342900</xdr:colOff>
      <xdr:row>716</xdr:row>
      <xdr:rowOff>241300</xdr:rowOff>
    </xdr:to>
    <xdr:sp macro="" textlink="">
      <xdr:nvSpPr>
        <xdr:cNvPr id="83487" name="Oval 11">
          <a:extLst>
            <a:ext uri="{FF2B5EF4-FFF2-40B4-BE49-F238E27FC236}">
              <a16:creationId xmlns:a16="http://schemas.microsoft.com/office/drawing/2014/main" id="{3844A3BC-B06D-914D-A2A2-1F9183EA4F53}"/>
            </a:ext>
          </a:extLst>
        </xdr:cNvPr>
        <xdr:cNvSpPr>
          <a:spLocks noChangeArrowheads="1"/>
        </xdr:cNvSpPr>
      </xdr:nvSpPr>
      <xdr:spPr bwMode="auto">
        <a:xfrm>
          <a:off x="12700" y="18610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736</xdr:row>
      <xdr:rowOff>0</xdr:rowOff>
    </xdr:from>
    <xdr:to>
      <xdr:col>2</xdr:col>
      <xdr:colOff>342900</xdr:colOff>
      <xdr:row>737</xdr:row>
      <xdr:rowOff>241300</xdr:rowOff>
    </xdr:to>
    <xdr:sp macro="" textlink="">
      <xdr:nvSpPr>
        <xdr:cNvPr id="83488" name="Oval 11">
          <a:extLst>
            <a:ext uri="{FF2B5EF4-FFF2-40B4-BE49-F238E27FC236}">
              <a16:creationId xmlns:a16="http://schemas.microsoft.com/office/drawing/2014/main" id="{D02360EE-C6B4-B54F-A8EA-AC73BB5F0B2B}"/>
            </a:ext>
          </a:extLst>
        </xdr:cNvPr>
        <xdr:cNvSpPr>
          <a:spLocks noChangeArrowheads="1"/>
        </xdr:cNvSpPr>
      </xdr:nvSpPr>
      <xdr:spPr bwMode="auto">
        <a:xfrm>
          <a:off x="12700" y="19156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757</xdr:row>
      <xdr:rowOff>0</xdr:rowOff>
    </xdr:from>
    <xdr:to>
      <xdr:col>2</xdr:col>
      <xdr:colOff>342900</xdr:colOff>
      <xdr:row>758</xdr:row>
      <xdr:rowOff>241300</xdr:rowOff>
    </xdr:to>
    <xdr:sp macro="" textlink="">
      <xdr:nvSpPr>
        <xdr:cNvPr id="83489" name="Oval 11">
          <a:extLst>
            <a:ext uri="{FF2B5EF4-FFF2-40B4-BE49-F238E27FC236}">
              <a16:creationId xmlns:a16="http://schemas.microsoft.com/office/drawing/2014/main" id="{36B90B0B-E611-0048-940E-DD9DB5B84BD5}"/>
            </a:ext>
          </a:extLst>
        </xdr:cNvPr>
        <xdr:cNvSpPr>
          <a:spLocks noChangeArrowheads="1"/>
        </xdr:cNvSpPr>
      </xdr:nvSpPr>
      <xdr:spPr bwMode="auto">
        <a:xfrm>
          <a:off x="12700" y="19702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778</xdr:row>
      <xdr:rowOff>0</xdr:rowOff>
    </xdr:from>
    <xdr:to>
      <xdr:col>2</xdr:col>
      <xdr:colOff>342900</xdr:colOff>
      <xdr:row>779</xdr:row>
      <xdr:rowOff>241300</xdr:rowOff>
    </xdr:to>
    <xdr:sp macro="" textlink="">
      <xdr:nvSpPr>
        <xdr:cNvPr id="83490" name="Oval 11">
          <a:extLst>
            <a:ext uri="{FF2B5EF4-FFF2-40B4-BE49-F238E27FC236}">
              <a16:creationId xmlns:a16="http://schemas.microsoft.com/office/drawing/2014/main" id="{DA1B62FE-76E0-0045-A0E3-0048CAFAE7C1}"/>
            </a:ext>
          </a:extLst>
        </xdr:cNvPr>
        <xdr:cNvSpPr>
          <a:spLocks noChangeArrowheads="1"/>
        </xdr:cNvSpPr>
      </xdr:nvSpPr>
      <xdr:spPr bwMode="auto">
        <a:xfrm>
          <a:off x="12700" y="20248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799</xdr:row>
      <xdr:rowOff>0</xdr:rowOff>
    </xdr:from>
    <xdr:to>
      <xdr:col>2</xdr:col>
      <xdr:colOff>342900</xdr:colOff>
      <xdr:row>800</xdr:row>
      <xdr:rowOff>241300</xdr:rowOff>
    </xdr:to>
    <xdr:sp macro="" textlink="">
      <xdr:nvSpPr>
        <xdr:cNvPr id="83491" name="Oval 11">
          <a:extLst>
            <a:ext uri="{FF2B5EF4-FFF2-40B4-BE49-F238E27FC236}">
              <a16:creationId xmlns:a16="http://schemas.microsoft.com/office/drawing/2014/main" id="{986A3CE5-623A-1C44-BB62-ED29DD75B4C2}"/>
            </a:ext>
          </a:extLst>
        </xdr:cNvPr>
        <xdr:cNvSpPr>
          <a:spLocks noChangeArrowheads="1"/>
        </xdr:cNvSpPr>
      </xdr:nvSpPr>
      <xdr:spPr bwMode="auto">
        <a:xfrm>
          <a:off x="12700" y="20794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820</xdr:row>
      <xdr:rowOff>0</xdr:rowOff>
    </xdr:from>
    <xdr:to>
      <xdr:col>2</xdr:col>
      <xdr:colOff>342900</xdr:colOff>
      <xdr:row>821</xdr:row>
      <xdr:rowOff>241300</xdr:rowOff>
    </xdr:to>
    <xdr:sp macro="" textlink="">
      <xdr:nvSpPr>
        <xdr:cNvPr id="83492" name="Oval 11">
          <a:extLst>
            <a:ext uri="{FF2B5EF4-FFF2-40B4-BE49-F238E27FC236}">
              <a16:creationId xmlns:a16="http://schemas.microsoft.com/office/drawing/2014/main" id="{AED93A23-5C44-024B-A90E-A7A66912DFF4}"/>
            </a:ext>
          </a:extLst>
        </xdr:cNvPr>
        <xdr:cNvSpPr>
          <a:spLocks noChangeArrowheads="1"/>
        </xdr:cNvSpPr>
      </xdr:nvSpPr>
      <xdr:spPr bwMode="auto">
        <a:xfrm>
          <a:off x="12700" y="21341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841</xdr:row>
      <xdr:rowOff>0</xdr:rowOff>
    </xdr:from>
    <xdr:to>
      <xdr:col>2</xdr:col>
      <xdr:colOff>342900</xdr:colOff>
      <xdr:row>842</xdr:row>
      <xdr:rowOff>241300</xdr:rowOff>
    </xdr:to>
    <xdr:sp macro="" textlink="">
      <xdr:nvSpPr>
        <xdr:cNvPr id="83493" name="Oval 11">
          <a:extLst>
            <a:ext uri="{FF2B5EF4-FFF2-40B4-BE49-F238E27FC236}">
              <a16:creationId xmlns:a16="http://schemas.microsoft.com/office/drawing/2014/main" id="{435CCF2A-B613-564F-865F-3613EE92871C}"/>
            </a:ext>
          </a:extLst>
        </xdr:cNvPr>
        <xdr:cNvSpPr>
          <a:spLocks noChangeArrowheads="1"/>
        </xdr:cNvSpPr>
      </xdr:nvSpPr>
      <xdr:spPr bwMode="auto">
        <a:xfrm>
          <a:off x="12700" y="21887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862</xdr:row>
      <xdr:rowOff>0</xdr:rowOff>
    </xdr:from>
    <xdr:to>
      <xdr:col>2</xdr:col>
      <xdr:colOff>342900</xdr:colOff>
      <xdr:row>863</xdr:row>
      <xdr:rowOff>241300</xdr:rowOff>
    </xdr:to>
    <xdr:sp macro="" textlink="">
      <xdr:nvSpPr>
        <xdr:cNvPr id="83494" name="Oval 11">
          <a:extLst>
            <a:ext uri="{FF2B5EF4-FFF2-40B4-BE49-F238E27FC236}">
              <a16:creationId xmlns:a16="http://schemas.microsoft.com/office/drawing/2014/main" id="{527BF37F-4C72-4A4E-B57D-BDB35F628CF6}"/>
            </a:ext>
          </a:extLst>
        </xdr:cNvPr>
        <xdr:cNvSpPr>
          <a:spLocks noChangeArrowheads="1"/>
        </xdr:cNvSpPr>
      </xdr:nvSpPr>
      <xdr:spPr bwMode="auto">
        <a:xfrm>
          <a:off x="12700" y="22433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883</xdr:row>
      <xdr:rowOff>0</xdr:rowOff>
    </xdr:from>
    <xdr:to>
      <xdr:col>2</xdr:col>
      <xdr:colOff>342900</xdr:colOff>
      <xdr:row>884</xdr:row>
      <xdr:rowOff>241300</xdr:rowOff>
    </xdr:to>
    <xdr:sp macro="" textlink="">
      <xdr:nvSpPr>
        <xdr:cNvPr id="83495" name="Oval 11">
          <a:extLst>
            <a:ext uri="{FF2B5EF4-FFF2-40B4-BE49-F238E27FC236}">
              <a16:creationId xmlns:a16="http://schemas.microsoft.com/office/drawing/2014/main" id="{4BAF010C-6010-CD4A-83CA-2D7546804C7C}"/>
            </a:ext>
          </a:extLst>
        </xdr:cNvPr>
        <xdr:cNvSpPr>
          <a:spLocks noChangeArrowheads="1"/>
        </xdr:cNvSpPr>
      </xdr:nvSpPr>
      <xdr:spPr bwMode="auto">
        <a:xfrm>
          <a:off x="12700" y="22979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904</xdr:row>
      <xdr:rowOff>0</xdr:rowOff>
    </xdr:from>
    <xdr:to>
      <xdr:col>2</xdr:col>
      <xdr:colOff>342900</xdr:colOff>
      <xdr:row>905</xdr:row>
      <xdr:rowOff>241300</xdr:rowOff>
    </xdr:to>
    <xdr:sp macro="" textlink="">
      <xdr:nvSpPr>
        <xdr:cNvPr id="83496" name="Oval 11">
          <a:extLst>
            <a:ext uri="{FF2B5EF4-FFF2-40B4-BE49-F238E27FC236}">
              <a16:creationId xmlns:a16="http://schemas.microsoft.com/office/drawing/2014/main" id="{3B7A080B-AAD9-BA4C-9615-E41E2B98410F}"/>
            </a:ext>
          </a:extLst>
        </xdr:cNvPr>
        <xdr:cNvSpPr>
          <a:spLocks noChangeArrowheads="1"/>
        </xdr:cNvSpPr>
      </xdr:nvSpPr>
      <xdr:spPr bwMode="auto">
        <a:xfrm>
          <a:off x="12700" y="23525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925</xdr:row>
      <xdr:rowOff>0</xdr:rowOff>
    </xdr:from>
    <xdr:to>
      <xdr:col>2</xdr:col>
      <xdr:colOff>342900</xdr:colOff>
      <xdr:row>926</xdr:row>
      <xdr:rowOff>241300</xdr:rowOff>
    </xdr:to>
    <xdr:sp macro="" textlink="">
      <xdr:nvSpPr>
        <xdr:cNvPr id="83497" name="Oval 11">
          <a:extLst>
            <a:ext uri="{FF2B5EF4-FFF2-40B4-BE49-F238E27FC236}">
              <a16:creationId xmlns:a16="http://schemas.microsoft.com/office/drawing/2014/main" id="{B6FB17EC-F3EC-A940-8CF1-A3F22D677251}"/>
            </a:ext>
          </a:extLst>
        </xdr:cNvPr>
        <xdr:cNvSpPr>
          <a:spLocks noChangeArrowheads="1"/>
        </xdr:cNvSpPr>
      </xdr:nvSpPr>
      <xdr:spPr bwMode="auto">
        <a:xfrm>
          <a:off x="12700" y="24071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946</xdr:row>
      <xdr:rowOff>0</xdr:rowOff>
    </xdr:from>
    <xdr:to>
      <xdr:col>2</xdr:col>
      <xdr:colOff>342900</xdr:colOff>
      <xdr:row>947</xdr:row>
      <xdr:rowOff>241300</xdr:rowOff>
    </xdr:to>
    <xdr:sp macro="" textlink="">
      <xdr:nvSpPr>
        <xdr:cNvPr id="83498" name="Oval 11">
          <a:extLst>
            <a:ext uri="{FF2B5EF4-FFF2-40B4-BE49-F238E27FC236}">
              <a16:creationId xmlns:a16="http://schemas.microsoft.com/office/drawing/2014/main" id="{60ECA38B-9239-B846-8475-DAF881DF7DFC}"/>
            </a:ext>
          </a:extLst>
        </xdr:cNvPr>
        <xdr:cNvSpPr>
          <a:spLocks noChangeArrowheads="1"/>
        </xdr:cNvSpPr>
      </xdr:nvSpPr>
      <xdr:spPr bwMode="auto">
        <a:xfrm>
          <a:off x="12700" y="24617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967</xdr:row>
      <xdr:rowOff>0</xdr:rowOff>
    </xdr:from>
    <xdr:to>
      <xdr:col>2</xdr:col>
      <xdr:colOff>342900</xdr:colOff>
      <xdr:row>968</xdr:row>
      <xdr:rowOff>241300</xdr:rowOff>
    </xdr:to>
    <xdr:sp macro="" textlink="">
      <xdr:nvSpPr>
        <xdr:cNvPr id="83499" name="Oval 11">
          <a:extLst>
            <a:ext uri="{FF2B5EF4-FFF2-40B4-BE49-F238E27FC236}">
              <a16:creationId xmlns:a16="http://schemas.microsoft.com/office/drawing/2014/main" id="{39C55302-2EE7-534B-815B-DCF9B5D4E13A}"/>
            </a:ext>
          </a:extLst>
        </xdr:cNvPr>
        <xdr:cNvSpPr>
          <a:spLocks noChangeArrowheads="1"/>
        </xdr:cNvSpPr>
      </xdr:nvSpPr>
      <xdr:spPr bwMode="auto">
        <a:xfrm>
          <a:off x="12700" y="251637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988</xdr:row>
      <xdr:rowOff>0</xdr:rowOff>
    </xdr:from>
    <xdr:to>
      <xdr:col>2</xdr:col>
      <xdr:colOff>342900</xdr:colOff>
      <xdr:row>989</xdr:row>
      <xdr:rowOff>241300</xdr:rowOff>
    </xdr:to>
    <xdr:sp macro="" textlink="">
      <xdr:nvSpPr>
        <xdr:cNvPr id="83500" name="Oval 11">
          <a:extLst>
            <a:ext uri="{FF2B5EF4-FFF2-40B4-BE49-F238E27FC236}">
              <a16:creationId xmlns:a16="http://schemas.microsoft.com/office/drawing/2014/main" id="{17C217B7-B1E5-9B4F-96C9-B415BF4E8EF1}"/>
            </a:ext>
          </a:extLst>
        </xdr:cNvPr>
        <xdr:cNvSpPr>
          <a:spLocks noChangeArrowheads="1"/>
        </xdr:cNvSpPr>
      </xdr:nvSpPr>
      <xdr:spPr bwMode="auto">
        <a:xfrm>
          <a:off x="12700" y="257098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1009</xdr:row>
      <xdr:rowOff>0</xdr:rowOff>
    </xdr:from>
    <xdr:to>
      <xdr:col>2</xdr:col>
      <xdr:colOff>342900</xdr:colOff>
      <xdr:row>1010</xdr:row>
      <xdr:rowOff>241300</xdr:rowOff>
    </xdr:to>
    <xdr:sp macro="" textlink="">
      <xdr:nvSpPr>
        <xdr:cNvPr id="83501" name="Oval 11">
          <a:extLst>
            <a:ext uri="{FF2B5EF4-FFF2-40B4-BE49-F238E27FC236}">
              <a16:creationId xmlns:a16="http://schemas.microsoft.com/office/drawing/2014/main" id="{27C7728D-4A46-F545-9368-22700E77079D}"/>
            </a:ext>
          </a:extLst>
        </xdr:cNvPr>
        <xdr:cNvSpPr>
          <a:spLocks noChangeArrowheads="1"/>
        </xdr:cNvSpPr>
      </xdr:nvSpPr>
      <xdr:spPr bwMode="auto">
        <a:xfrm>
          <a:off x="12700" y="262559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1030</xdr:row>
      <xdr:rowOff>0</xdr:rowOff>
    </xdr:from>
    <xdr:to>
      <xdr:col>2</xdr:col>
      <xdr:colOff>342900</xdr:colOff>
      <xdr:row>1031</xdr:row>
      <xdr:rowOff>241300</xdr:rowOff>
    </xdr:to>
    <xdr:sp macro="" textlink="">
      <xdr:nvSpPr>
        <xdr:cNvPr id="83502" name="Oval 11">
          <a:extLst>
            <a:ext uri="{FF2B5EF4-FFF2-40B4-BE49-F238E27FC236}">
              <a16:creationId xmlns:a16="http://schemas.microsoft.com/office/drawing/2014/main" id="{09038029-8868-C24D-B147-3EC58BCB70C8}"/>
            </a:ext>
          </a:extLst>
        </xdr:cNvPr>
        <xdr:cNvSpPr>
          <a:spLocks noChangeArrowheads="1"/>
        </xdr:cNvSpPr>
      </xdr:nvSpPr>
      <xdr:spPr bwMode="auto">
        <a:xfrm>
          <a:off x="12700" y="268020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7965" name="Oval 11">
          <a:extLst>
            <a:ext uri="{FF2B5EF4-FFF2-40B4-BE49-F238E27FC236}">
              <a16:creationId xmlns:a16="http://schemas.microsoft.com/office/drawing/2014/main" id="{1691FA0B-FE49-8143-82AB-BB9121458F2C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7966" name="Oval 11">
          <a:extLst>
            <a:ext uri="{FF2B5EF4-FFF2-40B4-BE49-F238E27FC236}">
              <a16:creationId xmlns:a16="http://schemas.microsoft.com/office/drawing/2014/main" id="{C90AE4A8-5414-E043-B495-86E6B0E2DD20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7967" name="Oval 11">
          <a:extLst>
            <a:ext uri="{FF2B5EF4-FFF2-40B4-BE49-F238E27FC236}">
              <a16:creationId xmlns:a16="http://schemas.microsoft.com/office/drawing/2014/main" id="{9944D556-C026-F747-A04A-34AB44B0636D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7968" name="Oval 11">
          <a:extLst>
            <a:ext uri="{FF2B5EF4-FFF2-40B4-BE49-F238E27FC236}">
              <a16:creationId xmlns:a16="http://schemas.microsoft.com/office/drawing/2014/main" id="{43E3AD4E-AF96-DE4F-B863-5A2A952A3977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7969" name="Oval 11">
          <a:extLst>
            <a:ext uri="{FF2B5EF4-FFF2-40B4-BE49-F238E27FC236}">
              <a16:creationId xmlns:a16="http://schemas.microsoft.com/office/drawing/2014/main" id="{7C5DB80E-9CAC-5B4D-9C51-24A4DD7391E0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7970" name="Oval 11">
          <a:extLst>
            <a:ext uri="{FF2B5EF4-FFF2-40B4-BE49-F238E27FC236}">
              <a16:creationId xmlns:a16="http://schemas.microsoft.com/office/drawing/2014/main" id="{968E7A23-DB5C-0B4B-B70A-D7C5A4777827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78989" name="Oval 11">
          <a:extLst>
            <a:ext uri="{FF2B5EF4-FFF2-40B4-BE49-F238E27FC236}">
              <a16:creationId xmlns:a16="http://schemas.microsoft.com/office/drawing/2014/main" id="{B28EE4D8-6E57-624A-BE26-714568563D0A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78990" name="Oval 11">
          <a:extLst>
            <a:ext uri="{FF2B5EF4-FFF2-40B4-BE49-F238E27FC236}">
              <a16:creationId xmlns:a16="http://schemas.microsoft.com/office/drawing/2014/main" id="{E08BB435-623E-4F43-BF81-6508C5DA1276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78991" name="Oval 11">
          <a:extLst>
            <a:ext uri="{FF2B5EF4-FFF2-40B4-BE49-F238E27FC236}">
              <a16:creationId xmlns:a16="http://schemas.microsoft.com/office/drawing/2014/main" id="{1CBB1914-521E-064F-82ED-7E2E5EFC7825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78992" name="Oval 11">
          <a:extLst>
            <a:ext uri="{FF2B5EF4-FFF2-40B4-BE49-F238E27FC236}">
              <a16:creationId xmlns:a16="http://schemas.microsoft.com/office/drawing/2014/main" id="{8D44162C-1DD1-A848-AF3E-52FC15CF6C52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78993" name="Oval 11">
          <a:extLst>
            <a:ext uri="{FF2B5EF4-FFF2-40B4-BE49-F238E27FC236}">
              <a16:creationId xmlns:a16="http://schemas.microsoft.com/office/drawing/2014/main" id="{BDBC3AEF-7D4E-A64A-8139-B59927E21F4A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78994" name="Oval 11">
          <a:extLst>
            <a:ext uri="{FF2B5EF4-FFF2-40B4-BE49-F238E27FC236}">
              <a16:creationId xmlns:a16="http://schemas.microsoft.com/office/drawing/2014/main" id="{60CC28AF-CA6B-7B4D-A2C4-9FE3AD311DD9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2</xdr:col>
      <xdr:colOff>342900</xdr:colOff>
      <xdr:row>2</xdr:row>
      <xdr:rowOff>241300</xdr:rowOff>
    </xdr:to>
    <xdr:sp macro="" textlink="">
      <xdr:nvSpPr>
        <xdr:cNvPr id="80013" name="Oval 11">
          <a:extLst>
            <a:ext uri="{FF2B5EF4-FFF2-40B4-BE49-F238E27FC236}">
              <a16:creationId xmlns:a16="http://schemas.microsoft.com/office/drawing/2014/main" id="{2CCE5C8D-B1CC-7743-A0B0-A1B07BABD326}"/>
            </a:ext>
          </a:extLst>
        </xdr:cNvPr>
        <xdr:cNvSpPr>
          <a:spLocks noChangeArrowheads="1"/>
        </xdr:cNvSpPr>
      </xdr:nvSpPr>
      <xdr:spPr bwMode="auto">
        <a:xfrm>
          <a:off x="12700" y="431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0</xdr:rowOff>
    </xdr:from>
    <xdr:to>
      <xdr:col>2</xdr:col>
      <xdr:colOff>342900</xdr:colOff>
      <xdr:row>23</xdr:row>
      <xdr:rowOff>241300</xdr:rowOff>
    </xdr:to>
    <xdr:sp macro="" textlink="">
      <xdr:nvSpPr>
        <xdr:cNvPr id="80014" name="Oval 11">
          <a:extLst>
            <a:ext uri="{FF2B5EF4-FFF2-40B4-BE49-F238E27FC236}">
              <a16:creationId xmlns:a16="http://schemas.microsoft.com/office/drawing/2014/main" id="{885AC2A5-FF85-7349-BD6A-9FDC743FC089}"/>
            </a:ext>
          </a:extLst>
        </xdr:cNvPr>
        <xdr:cNvSpPr>
          <a:spLocks noChangeArrowheads="1"/>
        </xdr:cNvSpPr>
      </xdr:nvSpPr>
      <xdr:spPr bwMode="auto">
        <a:xfrm>
          <a:off x="12700" y="5892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43</xdr:row>
      <xdr:rowOff>0</xdr:rowOff>
    </xdr:from>
    <xdr:to>
      <xdr:col>2</xdr:col>
      <xdr:colOff>342900</xdr:colOff>
      <xdr:row>44</xdr:row>
      <xdr:rowOff>241300</xdr:rowOff>
    </xdr:to>
    <xdr:sp macro="" textlink="">
      <xdr:nvSpPr>
        <xdr:cNvPr id="80015" name="Oval 11">
          <a:extLst>
            <a:ext uri="{FF2B5EF4-FFF2-40B4-BE49-F238E27FC236}">
              <a16:creationId xmlns:a16="http://schemas.microsoft.com/office/drawing/2014/main" id="{E6546184-0223-C744-8423-4722AE79FAD8}"/>
            </a:ext>
          </a:extLst>
        </xdr:cNvPr>
        <xdr:cNvSpPr>
          <a:spLocks noChangeArrowheads="1"/>
        </xdr:cNvSpPr>
      </xdr:nvSpPr>
      <xdr:spPr bwMode="auto">
        <a:xfrm>
          <a:off x="12700" y="11353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64</xdr:row>
      <xdr:rowOff>0</xdr:rowOff>
    </xdr:from>
    <xdr:to>
      <xdr:col>2</xdr:col>
      <xdr:colOff>342900</xdr:colOff>
      <xdr:row>65</xdr:row>
      <xdr:rowOff>241300</xdr:rowOff>
    </xdr:to>
    <xdr:sp macro="" textlink="">
      <xdr:nvSpPr>
        <xdr:cNvPr id="80016" name="Oval 11">
          <a:extLst>
            <a:ext uri="{FF2B5EF4-FFF2-40B4-BE49-F238E27FC236}">
              <a16:creationId xmlns:a16="http://schemas.microsoft.com/office/drawing/2014/main" id="{3AC80B00-A6D6-5F4A-82F9-E42CF086BA0E}"/>
            </a:ext>
          </a:extLst>
        </xdr:cNvPr>
        <xdr:cNvSpPr>
          <a:spLocks noChangeArrowheads="1"/>
        </xdr:cNvSpPr>
      </xdr:nvSpPr>
      <xdr:spPr bwMode="auto">
        <a:xfrm>
          <a:off x="12700" y="16814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85</xdr:row>
      <xdr:rowOff>0</xdr:rowOff>
    </xdr:from>
    <xdr:to>
      <xdr:col>2</xdr:col>
      <xdr:colOff>342900</xdr:colOff>
      <xdr:row>86</xdr:row>
      <xdr:rowOff>241300</xdr:rowOff>
    </xdr:to>
    <xdr:sp macro="" textlink="">
      <xdr:nvSpPr>
        <xdr:cNvPr id="80017" name="Oval 11">
          <a:extLst>
            <a:ext uri="{FF2B5EF4-FFF2-40B4-BE49-F238E27FC236}">
              <a16:creationId xmlns:a16="http://schemas.microsoft.com/office/drawing/2014/main" id="{6889C2D2-B366-854F-9F2A-72E0D7BC98B0}"/>
            </a:ext>
          </a:extLst>
        </xdr:cNvPr>
        <xdr:cNvSpPr>
          <a:spLocks noChangeArrowheads="1"/>
        </xdr:cNvSpPr>
      </xdr:nvSpPr>
      <xdr:spPr bwMode="auto">
        <a:xfrm>
          <a:off x="12700" y="22275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</xdr:colOff>
      <xdr:row>106</xdr:row>
      <xdr:rowOff>0</xdr:rowOff>
    </xdr:from>
    <xdr:to>
      <xdr:col>2</xdr:col>
      <xdr:colOff>342900</xdr:colOff>
      <xdr:row>107</xdr:row>
      <xdr:rowOff>241300</xdr:rowOff>
    </xdr:to>
    <xdr:sp macro="" textlink="">
      <xdr:nvSpPr>
        <xdr:cNvPr id="80018" name="Oval 11">
          <a:extLst>
            <a:ext uri="{FF2B5EF4-FFF2-40B4-BE49-F238E27FC236}">
              <a16:creationId xmlns:a16="http://schemas.microsoft.com/office/drawing/2014/main" id="{21CA04BC-39A4-714C-8C1B-7A05D6C33B3E}"/>
            </a:ext>
          </a:extLst>
        </xdr:cNvPr>
        <xdr:cNvSpPr>
          <a:spLocks noChangeArrowheads="1"/>
        </xdr:cNvSpPr>
      </xdr:nvSpPr>
      <xdr:spPr bwMode="auto">
        <a:xfrm>
          <a:off x="12700" y="27736800"/>
          <a:ext cx="622300" cy="546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311"/>
  <sheetViews>
    <sheetView zoomScaleNormal="100" workbookViewId="0">
      <selection activeCell="B1" sqref="B1"/>
    </sheetView>
  </sheetViews>
  <sheetFormatPr baseColWidth="10" defaultColWidth="13" defaultRowHeight="14"/>
  <cols>
    <col min="1" max="16384" width="13" style="43"/>
  </cols>
  <sheetData>
    <row r="1" spans="1:11">
      <c r="A1" s="5" t="s">
        <v>30</v>
      </c>
      <c r="B1" s="50"/>
    </row>
    <row r="2" spans="1:11">
      <c r="A2" s="5" t="s">
        <v>29</v>
      </c>
      <c r="B2" s="135" t="str">
        <f>IF(B1="","基本登録シートの学校番号に入力して下さい",VLOOKUP(B1,C:E,2,FALSE))</f>
        <v>基本登録シートの学校番号に入力して下さい</v>
      </c>
      <c r="C2" s="136"/>
      <c r="D2" s="137"/>
    </row>
    <row r="3" spans="1:11">
      <c r="A3" s="5" t="s">
        <v>31</v>
      </c>
      <c r="B3" s="138"/>
      <c r="C3" s="138"/>
      <c r="D3" s="138"/>
    </row>
    <row r="4" spans="1:11">
      <c r="B4" s="107"/>
      <c r="C4" s="107"/>
      <c r="D4" s="107"/>
    </row>
    <row r="5" spans="1:11">
      <c r="A5" s="5" t="s">
        <v>47</v>
      </c>
      <c r="B5" s="112"/>
    </row>
    <row r="7" spans="1:11">
      <c r="A7" s="108" t="s">
        <v>46</v>
      </c>
      <c r="B7" s="140" t="s">
        <v>59</v>
      </c>
      <c r="C7" s="141"/>
      <c r="D7" s="141"/>
      <c r="E7" s="142"/>
      <c r="F7" s="25" t="s">
        <v>60</v>
      </c>
      <c r="G7" s="25" t="s">
        <v>61</v>
      </c>
      <c r="H7" s="139"/>
      <c r="I7" s="139"/>
    </row>
    <row r="8" spans="1:11">
      <c r="A8" s="109" t="s">
        <v>40</v>
      </c>
      <c r="B8" s="135" t="str">
        <f>IF(B5="","基本登録シートの年度に入力して下さい","令和"&amp;B5-2018&amp;"年度　関東大会東京都予選　立順票")</f>
        <v>基本登録シートの年度に入力して下さい</v>
      </c>
      <c r="C8" s="136"/>
      <c r="D8" s="136"/>
      <c r="E8" s="137"/>
      <c r="F8" s="5" t="s">
        <v>48</v>
      </c>
      <c r="G8" s="5" t="s">
        <v>49</v>
      </c>
    </row>
    <row r="9" spans="1:11">
      <c r="A9" s="109" t="s">
        <v>41</v>
      </c>
      <c r="B9" s="135" t="str">
        <f>IF(B5="","基本登録シートの年度に入力して下さい","令和"&amp;B5-2018&amp;"年度　都総体（全国総体都予選）　立順票")</f>
        <v>基本登録シートの年度に入力して下さい</v>
      </c>
      <c r="C9" s="136"/>
      <c r="D9" s="136"/>
      <c r="E9" s="137"/>
      <c r="F9" s="5" t="s">
        <v>48</v>
      </c>
      <c r="G9" s="5" t="s">
        <v>52</v>
      </c>
      <c r="H9" s="45"/>
    </row>
    <row r="10" spans="1:11">
      <c r="A10" s="25" t="s">
        <v>42</v>
      </c>
      <c r="B10" s="135" t="str">
        <f>IF(B5="","基本登録シートの年度に入力して下さい","令和"&amp;B5-2018&amp;"年度　東京都個人選手権大会　立順票")</f>
        <v>基本登録シートの年度に入力して下さい</v>
      </c>
      <c r="C10" s="136"/>
      <c r="D10" s="136"/>
      <c r="E10" s="137"/>
      <c r="F10" s="5" t="s">
        <v>48</v>
      </c>
      <c r="G10" s="5" t="s">
        <v>51</v>
      </c>
    </row>
    <row r="11" spans="1:11">
      <c r="A11" s="25" t="s">
        <v>43</v>
      </c>
      <c r="B11" s="135" t="str">
        <f>IF(B5="","基本登録シートの年度に入力して下さい","令和"&amp;B5-2018&amp;"年度　東京都秋季大会　立順票")</f>
        <v>基本登録シートの年度に入力して下さい</v>
      </c>
      <c r="C11" s="136"/>
      <c r="D11" s="136"/>
      <c r="E11" s="137"/>
      <c r="F11" s="5" t="s">
        <v>53</v>
      </c>
      <c r="G11" s="5" t="s">
        <v>54</v>
      </c>
    </row>
    <row r="12" spans="1:11">
      <c r="A12" s="25" t="s">
        <v>44</v>
      </c>
      <c r="B12" s="135" t="str">
        <f>IF(B5="","基本登録シートの年度に入力して下さい","令和"&amp;B5-2018&amp;"年度　東京都新人大会　立順票")</f>
        <v>基本登録シートの年度に入力して下さい</v>
      </c>
      <c r="C12" s="136"/>
      <c r="D12" s="136"/>
      <c r="E12" s="137"/>
      <c r="F12" s="5" t="s">
        <v>48</v>
      </c>
      <c r="G12" s="5" t="s">
        <v>49</v>
      </c>
    </row>
    <row r="13" spans="1:11">
      <c r="A13" s="25" t="s">
        <v>45</v>
      </c>
      <c r="B13" s="135" t="str">
        <f>IF(B5="","基本登録シートの年度に入力して下さい","令和"&amp;B5-2018&amp;"年度　東京都遠的大会　立順票")</f>
        <v>基本登録シートの年度に入力して下さい</v>
      </c>
      <c r="C13" s="136"/>
      <c r="D13" s="136"/>
      <c r="E13" s="137"/>
      <c r="F13" s="5" t="s">
        <v>48</v>
      </c>
      <c r="G13" s="5" t="s">
        <v>52</v>
      </c>
    </row>
    <row r="15" spans="1:1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s="111" customFormat="1">
      <c r="A16" s="110" t="s">
        <v>17</v>
      </c>
    </row>
    <row r="17" spans="1:11" s="111" customFormat="1">
      <c r="A17" s="110" t="s">
        <v>16</v>
      </c>
    </row>
    <row r="18" spans="1:11" s="111" customFormat="1">
      <c r="A18" s="110" t="s">
        <v>15</v>
      </c>
    </row>
    <row r="19" spans="1:11" s="111" customFormat="1">
      <c r="A19" s="110" t="s">
        <v>14</v>
      </c>
    </row>
    <row r="20" spans="1:11" s="111" customFormat="1">
      <c r="A20" s="110" t="s">
        <v>13</v>
      </c>
    </row>
    <row r="21" spans="1:11" s="111" customFormat="1">
      <c r="A21" s="110" t="s">
        <v>6</v>
      </c>
      <c r="D21" s="111" t="s">
        <v>62</v>
      </c>
    </row>
    <row r="22" spans="1:11" s="111" customFormat="1" ht="15">
      <c r="C22" s="134">
        <f>I22</f>
        <v>1</v>
      </c>
      <c r="D22" s="111" t="str">
        <f>C22&amp;"："&amp;K22</f>
        <v>1：両国高等学校</v>
      </c>
      <c r="E22" s="111">
        <v>1</v>
      </c>
      <c r="I22" s="134">
        <v>1</v>
      </c>
      <c r="J22" s="134" t="s">
        <v>64</v>
      </c>
      <c r="K22" s="134" t="s">
        <v>65</v>
      </c>
    </row>
    <row r="23" spans="1:11" s="111" customFormat="1" ht="15">
      <c r="C23" s="134">
        <f t="shared" ref="C23:C86" si="0">I23</f>
        <v>2</v>
      </c>
      <c r="D23" s="111" t="str">
        <f t="shared" ref="D23:D86" si="1">C23&amp;"："&amp;K23</f>
        <v>2：八潮高等学校</v>
      </c>
      <c r="E23" s="111">
        <v>2</v>
      </c>
      <c r="I23" s="134">
        <v>2</v>
      </c>
      <c r="J23" s="134" t="s">
        <v>64</v>
      </c>
      <c r="K23" s="134" t="s">
        <v>66</v>
      </c>
    </row>
    <row r="24" spans="1:11" s="111" customFormat="1" ht="15">
      <c r="C24" s="134">
        <f t="shared" si="0"/>
        <v>3</v>
      </c>
      <c r="D24" s="111" t="str">
        <f t="shared" si="1"/>
        <v>3：三田高等学校</v>
      </c>
      <c r="E24" s="111">
        <v>3</v>
      </c>
      <c r="I24" s="134">
        <v>3</v>
      </c>
      <c r="J24" s="134" t="s">
        <v>64</v>
      </c>
      <c r="K24" s="134" t="s">
        <v>67</v>
      </c>
    </row>
    <row r="25" spans="1:11" s="111" customFormat="1" ht="15">
      <c r="C25" s="134">
        <f t="shared" si="0"/>
        <v>4</v>
      </c>
      <c r="D25" s="111" t="str">
        <f t="shared" si="1"/>
        <v>4：昭和高等学校</v>
      </c>
      <c r="E25" s="111">
        <v>4</v>
      </c>
      <c r="I25" s="134">
        <v>4</v>
      </c>
      <c r="J25" s="134" t="s">
        <v>64</v>
      </c>
      <c r="K25" s="134" t="s">
        <v>68</v>
      </c>
    </row>
    <row r="26" spans="1:11" s="111" customFormat="1" ht="15">
      <c r="C26" s="134">
        <f t="shared" si="0"/>
        <v>5</v>
      </c>
      <c r="D26" s="111" t="str">
        <f t="shared" si="1"/>
        <v>5：第五商業高等学校</v>
      </c>
      <c r="E26" s="111">
        <v>5</v>
      </c>
      <c r="I26" s="134">
        <v>5</v>
      </c>
      <c r="J26" s="134" t="s">
        <v>64</v>
      </c>
      <c r="K26" s="134" t="s">
        <v>69</v>
      </c>
    </row>
    <row r="27" spans="1:11" s="111" customFormat="1" ht="15">
      <c r="C27" s="134">
        <f t="shared" si="0"/>
        <v>6</v>
      </c>
      <c r="D27" s="111" t="str">
        <f t="shared" si="1"/>
        <v>6：三鷹中等教育学校</v>
      </c>
      <c r="E27" s="111">
        <v>6</v>
      </c>
      <c r="I27" s="134">
        <v>6</v>
      </c>
      <c r="J27" s="134" t="s">
        <v>64</v>
      </c>
      <c r="K27" s="134" t="s">
        <v>70</v>
      </c>
    </row>
    <row r="28" spans="1:11" s="111" customFormat="1" ht="15">
      <c r="C28" s="134">
        <f t="shared" si="0"/>
        <v>7</v>
      </c>
      <c r="D28" s="111" t="str">
        <f t="shared" si="1"/>
        <v>7：江戸川高等学校</v>
      </c>
      <c r="E28" s="111">
        <v>7</v>
      </c>
      <c r="I28" s="134">
        <v>7</v>
      </c>
      <c r="J28" s="134" t="s">
        <v>64</v>
      </c>
      <c r="K28" s="134" t="s">
        <v>71</v>
      </c>
    </row>
    <row r="29" spans="1:11" s="111" customFormat="1" ht="15">
      <c r="C29" s="134">
        <f t="shared" si="0"/>
        <v>8</v>
      </c>
      <c r="D29" s="111" t="str">
        <f t="shared" si="1"/>
        <v>8：東京学芸大学附属高等学校</v>
      </c>
      <c r="E29" s="111">
        <v>8</v>
      </c>
      <c r="I29" s="134">
        <v>8</v>
      </c>
      <c r="J29" s="134" t="s">
        <v>72</v>
      </c>
      <c r="K29" s="134" t="s">
        <v>73</v>
      </c>
    </row>
    <row r="30" spans="1:11" s="111" customFormat="1" ht="15">
      <c r="C30" s="134">
        <f t="shared" si="0"/>
        <v>9</v>
      </c>
      <c r="D30" s="111" t="str">
        <f t="shared" si="1"/>
        <v>9：早稲田大学高等学院</v>
      </c>
      <c r="E30" s="111">
        <v>9</v>
      </c>
      <c r="I30" s="134">
        <v>9</v>
      </c>
      <c r="J30" s="134" t="s">
        <v>74</v>
      </c>
      <c r="K30" s="134" t="s">
        <v>75</v>
      </c>
    </row>
    <row r="31" spans="1:11" s="111" customFormat="1" ht="15">
      <c r="C31" s="134">
        <f t="shared" si="0"/>
        <v>10</v>
      </c>
      <c r="D31" s="111" t="str">
        <f t="shared" si="1"/>
        <v>10：日本体育大学荏原高等学校</v>
      </c>
      <c r="E31" s="111">
        <v>10</v>
      </c>
      <c r="I31" s="134">
        <v>10</v>
      </c>
      <c r="J31" s="134" t="s">
        <v>74</v>
      </c>
      <c r="K31" s="134" t="s">
        <v>76</v>
      </c>
    </row>
    <row r="32" spans="1:11" s="111" customFormat="1" ht="15">
      <c r="C32" s="134">
        <f t="shared" si="0"/>
        <v>11</v>
      </c>
      <c r="D32" s="111" t="str">
        <f t="shared" si="1"/>
        <v>11：田園調布学園高等部</v>
      </c>
      <c r="E32" s="111">
        <v>11</v>
      </c>
      <c r="I32" s="134">
        <v>11</v>
      </c>
      <c r="J32" s="134" t="s">
        <v>74</v>
      </c>
      <c r="K32" s="134" t="s">
        <v>77</v>
      </c>
    </row>
    <row r="33" spans="3:11" s="111" customFormat="1" ht="15">
      <c r="C33" s="134">
        <f t="shared" si="0"/>
        <v>12</v>
      </c>
      <c r="D33" s="111" t="str">
        <f t="shared" si="1"/>
        <v>12：目黒学院高等学校</v>
      </c>
      <c r="E33" s="111">
        <v>12</v>
      </c>
      <c r="I33" s="134">
        <v>12</v>
      </c>
      <c r="J33" s="134" t="s">
        <v>74</v>
      </c>
      <c r="K33" s="134" t="s">
        <v>78</v>
      </c>
    </row>
    <row r="34" spans="3:11" s="111" customFormat="1" ht="15">
      <c r="C34" s="134">
        <f t="shared" si="0"/>
        <v>13</v>
      </c>
      <c r="D34" s="111" t="str">
        <f t="shared" si="1"/>
        <v>13：國學院高等学校</v>
      </c>
      <c r="E34" s="111">
        <v>13</v>
      </c>
      <c r="I34" s="134">
        <v>13</v>
      </c>
      <c r="J34" s="134" t="s">
        <v>74</v>
      </c>
      <c r="K34" s="134" t="s">
        <v>79</v>
      </c>
    </row>
    <row r="35" spans="3:11" s="111" customFormat="1" ht="15">
      <c r="C35" s="134">
        <f t="shared" si="0"/>
        <v>14</v>
      </c>
      <c r="D35" s="111" t="str">
        <f t="shared" si="1"/>
        <v>14：城北学園城北高等学校</v>
      </c>
      <c r="E35" s="111">
        <v>14</v>
      </c>
      <c r="I35" s="134">
        <v>14</v>
      </c>
      <c r="J35" s="134" t="s">
        <v>74</v>
      </c>
      <c r="K35" s="134" t="s">
        <v>80</v>
      </c>
    </row>
    <row r="36" spans="3:11" s="111" customFormat="1" ht="15">
      <c r="C36" s="134">
        <f t="shared" si="0"/>
        <v>15</v>
      </c>
      <c r="D36" s="111" t="str">
        <f t="shared" si="1"/>
        <v>15：國學院大學久我山高等学校</v>
      </c>
      <c r="E36" s="111">
        <v>15</v>
      </c>
      <c r="I36" s="134">
        <v>15</v>
      </c>
      <c r="J36" s="134" t="s">
        <v>74</v>
      </c>
      <c r="K36" s="134" t="s">
        <v>81</v>
      </c>
    </row>
    <row r="37" spans="3:11" s="111" customFormat="1" ht="15">
      <c r="C37" s="134">
        <f t="shared" si="0"/>
        <v>16</v>
      </c>
      <c r="D37" s="111" t="str">
        <f t="shared" si="1"/>
        <v>16：法政大学高等学校</v>
      </c>
      <c r="E37" s="111">
        <v>16</v>
      </c>
      <c r="I37" s="134">
        <v>16</v>
      </c>
      <c r="J37" s="134" t="s">
        <v>74</v>
      </c>
      <c r="K37" s="134" t="s">
        <v>82</v>
      </c>
    </row>
    <row r="38" spans="3:11" s="111" customFormat="1" ht="15">
      <c r="C38" s="134">
        <f t="shared" si="0"/>
        <v>17</v>
      </c>
      <c r="D38" s="111" t="str">
        <f t="shared" si="1"/>
        <v>17：日比谷高等学校</v>
      </c>
      <c r="E38" s="111">
        <v>17</v>
      </c>
      <c r="I38" s="134">
        <v>17</v>
      </c>
      <c r="J38" s="134" t="s">
        <v>64</v>
      </c>
      <c r="K38" s="134" t="s">
        <v>83</v>
      </c>
    </row>
    <row r="39" spans="3:11" s="111" customFormat="1" ht="15">
      <c r="C39" s="134">
        <f t="shared" si="0"/>
        <v>18</v>
      </c>
      <c r="D39" s="111" t="str">
        <f t="shared" si="1"/>
        <v>18：頌栄女子学院高等学校</v>
      </c>
      <c r="E39" s="111">
        <v>18</v>
      </c>
      <c r="I39" s="134">
        <v>18</v>
      </c>
      <c r="J39" s="134" t="s">
        <v>74</v>
      </c>
      <c r="K39" s="134" t="s">
        <v>84</v>
      </c>
    </row>
    <row r="40" spans="3:11" s="111" customFormat="1" ht="15">
      <c r="C40" s="134">
        <f t="shared" si="0"/>
        <v>19</v>
      </c>
      <c r="D40" s="111" t="str">
        <f t="shared" si="1"/>
        <v>19：東京都市大学等々力高等学校</v>
      </c>
      <c r="E40" s="111">
        <v>19</v>
      </c>
      <c r="I40" s="134">
        <v>19</v>
      </c>
      <c r="J40" s="134" t="s">
        <v>74</v>
      </c>
      <c r="K40" s="134" t="s">
        <v>85</v>
      </c>
    </row>
    <row r="41" spans="3:11" s="111" customFormat="1" ht="15">
      <c r="C41" s="134">
        <f t="shared" si="0"/>
        <v>20</v>
      </c>
      <c r="D41" s="111" t="str">
        <f t="shared" si="1"/>
        <v>20：早稲田高等学校</v>
      </c>
      <c r="E41" s="111">
        <v>20</v>
      </c>
      <c r="I41" s="134">
        <v>20</v>
      </c>
      <c r="J41" s="134" t="s">
        <v>74</v>
      </c>
      <c r="K41" s="134" t="s">
        <v>86</v>
      </c>
    </row>
    <row r="42" spans="3:11" s="111" customFormat="1" ht="15">
      <c r="C42" s="134">
        <f t="shared" si="0"/>
        <v>21</v>
      </c>
      <c r="D42" s="111" t="str">
        <f t="shared" si="1"/>
        <v>21：日本大学鶴ヶ丘高等学校</v>
      </c>
      <c r="E42" s="111">
        <v>21</v>
      </c>
      <c r="I42" s="134">
        <v>21</v>
      </c>
      <c r="J42" s="134" t="s">
        <v>74</v>
      </c>
      <c r="K42" s="134" t="s">
        <v>87</v>
      </c>
    </row>
    <row r="43" spans="3:11" s="111" customFormat="1" ht="15">
      <c r="C43" s="134">
        <f t="shared" si="0"/>
        <v>22</v>
      </c>
      <c r="D43" s="111" t="str">
        <f t="shared" si="1"/>
        <v>22：小岩高等学校</v>
      </c>
      <c r="E43" s="111">
        <v>22</v>
      </c>
      <c r="I43" s="134">
        <v>22</v>
      </c>
      <c r="J43" s="134" t="s">
        <v>64</v>
      </c>
      <c r="K43" s="134" t="s">
        <v>88</v>
      </c>
    </row>
    <row r="44" spans="3:11" s="111" customFormat="1" ht="15">
      <c r="C44" s="134">
        <f t="shared" si="0"/>
        <v>23</v>
      </c>
      <c r="D44" s="111" t="str">
        <f t="shared" si="1"/>
        <v>23：駒沢学園女子高等学校</v>
      </c>
      <c r="E44" s="111">
        <v>23</v>
      </c>
      <c r="I44" s="134">
        <v>23</v>
      </c>
      <c r="J44" s="134" t="s">
        <v>74</v>
      </c>
      <c r="K44" s="134" t="s">
        <v>89</v>
      </c>
    </row>
    <row r="45" spans="3:11" s="111" customFormat="1" ht="15">
      <c r="C45" s="134">
        <f t="shared" si="0"/>
        <v>24</v>
      </c>
      <c r="D45" s="111" t="str">
        <f t="shared" si="1"/>
        <v>24：芝商業高等学校</v>
      </c>
      <c r="E45" s="111">
        <v>24</v>
      </c>
      <c r="I45" s="134">
        <v>24</v>
      </c>
      <c r="J45" s="134" t="s">
        <v>64</v>
      </c>
      <c r="K45" s="134" t="s">
        <v>90</v>
      </c>
    </row>
    <row r="46" spans="3:11" s="111" customFormat="1" ht="15">
      <c r="C46" s="134">
        <f t="shared" si="0"/>
        <v>25</v>
      </c>
      <c r="D46" s="111" t="str">
        <f t="shared" si="1"/>
        <v>25：佼成学園高等学校</v>
      </c>
      <c r="E46" s="111">
        <v>25</v>
      </c>
      <c r="I46" s="134">
        <v>25</v>
      </c>
      <c r="J46" s="134" t="s">
        <v>74</v>
      </c>
      <c r="K46" s="134" t="s">
        <v>91</v>
      </c>
    </row>
    <row r="47" spans="3:11" s="111" customFormat="1" ht="15">
      <c r="C47" s="134">
        <f t="shared" si="0"/>
        <v>26</v>
      </c>
      <c r="D47" s="111" t="str">
        <f t="shared" si="1"/>
        <v>26：海城高等学校</v>
      </c>
      <c r="E47" s="111">
        <v>26</v>
      </c>
      <c r="I47" s="134">
        <v>26</v>
      </c>
      <c r="J47" s="134" t="s">
        <v>74</v>
      </c>
      <c r="K47" s="134" t="s">
        <v>92</v>
      </c>
    </row>
    <row r="48" spans="3:11" s="111" customFormat="1" ht="15">
      <c r="C48" s="134">
        <f t="shared" si="0"/>
        <v>27</v>
      </c>
      <c r="D48" s="111" t="str">
        <f t="shared" si="1"/>
        <v>27：早稲田大学系属早稲田実業学校高等部</v>
      </c>
      <c r="E48" s="111">
        <v>27</v>
      </c>
      <c r="I48" s="134">
        <v>27</v>
      </c>
      <c r="J48" s="134" t="s">
        <v>74</v>
      </c>
      <c r="K48" s="134" t="s">
        <v>93</v>
      </c>
    </row>
    <row r="49" spans="3:11" s="111" customFormat="1" ht="15">
      <c r="C49" s="134">
        <f t="shared" si="0"/>
        <v>28</v>
      </c>
      <c r="D49" s="111" t="str">
        <f t="shared" si="1"/>
        <v>28：錦城高等学校</v>
      </c>
      <c r="E49" s="111">
        <v>28</v>
      </c>
      <c r="I49" s="134">
        <v>28</v>
      </c>
      <c r="J49" s="134" t="s">
        <v>74</v>
      </c>
      <c r="K49" s="134" t="s">
        <v>94</v>
      </c>
    </row>
    <row r="50" spans="3:11" s="111" customFormat="1" ht="15">
      <c r="C50" s="134">
        <f t="shared" si="0"/>
        <v>29</v>
      </c>
      <c r="D50" s="111" t="str">
        <f t="shared" si="1"/>
        <v>29：立川国際中等教育学校</v>
      </c>
      <c r="E50" s="111">
        <v>29</v>
      </c>
      <c r="I50" s="134">
        <v>29</v>
      </c>
      <c r="J50" s="134" t="s">
        <v>64</v>
      </c>
      <c r="K50" s="134" t="s">
        <v>95</v>
      </c>
    </row>
    <row r="51" spans="3:11" s="111" customFormat="1" ht="15">
      <c r="C51" s="134">
        <f t="shared" si="0"/>
        <v>30</v>
      </c>
      <c r="D51" s="111" t="str">
        <f t="shared" si="1"/>
        <v>30：東海大学付属高輪台高等学校</v>
      </c>
      <c r="E51" s="111">
        <v>30</v>
      </c>
      <c r="I51" s="134">
        <v>30</v>
      </c>
      <c r="J51" s="134" t="s">
        <v>74</v>
      </c>
      <c r="K51" s="134" t="s">
        <v>96</v>
      </c>
    </row>
    <row r="52" spans="3:11" s="111" customFormat="1" ht="15">
      <c r="C52" s="134">
        <f t="shared" si="0"/>
        <v>31</v>
      </c>
      <c r="D52" s="111" t="str">
        <f t="shared" si="1"/>
        <v>31：玉川学園高等部</v>
      </c>
      <c r="E52" s="111">
        <v>31</v>
      </c>
      <c r="I52" s="134">
        <v>31</v>
      </c>
      <c r="J52" s="134" t="s">
        <v>74</v>
      </c>
      <c r="K52" s="134" t="s">
        <v>97</v>
      </c>
    </row>
    <row r="53" spans="3:11" s="111" customFormat="1" ht="15">
      <c r="C53" s="134">
        <f t="shared" si="0"/>
        <v>32</v>
      </c>
      <c r="D53" s="111" t="str">
        <f t="shared" si="1"/>
        <v>32：立正大学付属立正高等学校</v>
      </c>
      <c r="E53" s="111">
        <v>32</v>
      </c>
      <c r="I53" s="134">
        <v>32</v>
      </c>
      <c r="J53" s="134" t="s">
        <v>74</v>
      </c>
      <c r="K53" s="134" t="s">
        <v>98</v>
      </c>
    </row>
    <row r="54" spans="3:11" s="111" customFormat="1" ht="15">
      <c r="C54" s="134">
        <f t="shared" si="0"/>
        <v>33</v>
      </c>
      <c r="D54" s="111" t="str">
        <f t="shared" si="1"/>
        <v>33：東京成徳大学高等学校</v>
      </c>
      <c r="E54" s="111">
        <v>33</v>
      </c>
      <c r="I54" s="134">
        <v>33</v>
      </c>
      <c r="J54" s="134" t="s">
        <v>74</v>
      </c>
      <c r="K54" s="134" t="s">
        <v>99</v>
      </c>
    </row>
    <row r="55" spans="3:11" s="111" customFormat="1" ht="15">
      <c r="C55" s="134">
        <f t="shared" si="0"/>
        <v>34</v>
      </c>
      <c r="D55" s="111" t="str">
        <f t="shared" si="1"/>
        <v>34：文化学園大学杉並高等学校</v>
      </c>
      <c r="E55" s="111">
        <v>34</v>
      </c>
      <c r="I55" s="134">
        <v>34</v>
      </c>
      <c r="J55" s="134" t="s">
        <v>74</v>
      </c>
      <c r="K55" s="134" t="s">
        <v>100</v>
      </c>
    </row>
    <row r="56" spans="3:11" s="111" customFormat="1" ht="15">
      <c r="C56" s="134">
        <f t="shared" si="0"/>
        <v>35</v>
      </c>
      <c r="D56" s="111" t="str">
        <f t="shared" si="1"/>
        <v>35：日本体育大学桜華高等学校</v>
      </c>
      <c r="E56" s="111">
        <v>35</v>
      </c>
      <c r="I56" s="134">
        <v>35</v>
      </c>
      <c r="J56" s="134" t="s">
        <v>74</v>
      </c>
      <c r="K56" s="134" t="s">
        <v>101</v>
      </c>
    </row>
    <row r="57" spans="3:11" s="111" customFormat="1" ht="15">
      <c r="C57" s="134">
        <f t="shared" si="0"/>
        <v>36</v>
      </c>
      <c r="D57" s="111" t="str">
        <f t="shared" si="1"/>
        <v>36：東高等学校</v>
      </c>
      <c r="E57" s="111">
        <v>36</v>
      </c>
      <c r="I57" s="134">
        <v>36</v>
      </c>
      <c r="J57" s="134" t="s">
        <v>64</v>
      </c>
      <c r="K57" s="134" t="s">
        <v>102</v>
      </c>
    </row>
    <row r="58" spans="3:11" s="111" customFormat="1" ht="15">
      <c r="C58" s="134">
        <f t="shared" si="0"/>
        <v>37</v>
      </c>
      <c r="D58" s="111" t="str">
        <f t="shared" si="1"/>
        <v>37：芝浦工業大学附属高等学校</v>
      </c>
      <c r="E58" s="111">
        <v>37</v>
      </c>
      <c r="I58" s="134">
        <v>37</v>
      </c>
      <c r="J58" s="134" t="s">
        <v>74</v>
      </c>
      <c r="K58" s="134" t="s">
        <v>139</v>
      </c>
    </row>
    <row r="59" spans="3:11" s="111" customFormat="1" ht="15">
      <c r="C59" s="134">
        <f t="shared" si="0"/>
        <v>38</v>
      </c>
      <c r="D59" s="111" t="str">
        <f t="shared" si="1"/>
        <v>38：吉祥女子高等学校</v>
      </c>
      <c r="E59" s="111">
        <v>38</v>
      </c>
      <c r="I59" s="134">
        <v>38</v>
      </c>
      <c r="J59" s="134" t="s">
        <v>74</v>
      </c>
      <c r="K59" s="134" t="s">
        <v>103</v>
      </c>
    </row>
    <row r="60" spans="3:11" s="111" customFormat="1" ht="15">
      <c r="C60" s="134">
        <f t="shared" si="0"/>
        <v>40</v>
      </c>
      <c r="D60" s="111" t="str">
        <f t="shared" si="1"/>
        <v>40：目白研心高等学校</v>
      </c>
      <c r="E60" s="111">
        <v>40</v>
      </c>
      <c r="I60" s="134">
        <v>40</v>
      </c>
      <c r="J60" s="134" t="s">
        <v>74</v>
      </c>
      <c r="K60" s="134" t="s">
        <v>104</v>
      </c>
    </row>
    <row r="61" spans="3:11" s="111" customFormat="1" ht="15">
      <c r="C61" s="134">
        <f t="shared" si="0"/>
        <v>41</v>
      </c>
      <c r="D61" s="111" t="str">
        <f t="shared" si="1"/>
        <v>41：東海大学菅生高等学校</v>
      </c>
      <c r="E61" s="111">
        <v>41</v>
      </c>
      <c r="I61" s="134">
        <v>41</v>
      </c>
      <c r="J61" s="134" t="s">
        <v>74</v>
      </c>
      <c r="K61" s="134" t="s">
        <v>105</v>
      </c>
    </row>
    <row r="62" spans="3:11" s="111" customFormat="1" ht="15">
      <c r="C62" s="134">
        <f t="shared" si="0"/>
        <v>42</v>
      </c>
      <c r="D62" s="111" t="str">
        <f t="shared" si="1"/>
        <v>42：秋留台高等学校</v>
      </c>
      <c r="E62" s="111">
        <v>42</v>
      </c>
      <c r="I62" s="134">
        <v>42</v>
      </c>
      <c r="J62" s="134" t="s">
        <v>64</v>
      </c>
      <c r="K62" s="134" t="s">
        <v>106</v>
      </c>
    </row>
    <row r="63" spans="3:11" s="111" customFormat="1" ht="15">
      <c r="C63" s="134">
        <f t="shared" si="0"/>
        <v>43</v>
      </c>
      <c r="D63" s="111" t="str">
        <f t="shared" si="1"/>
        <v>43：品川女子学院高等学校</v>
      </c>
      <c r="E63" s="111">
        <v>43</v>
      </c>
      <c r="I63" s="134">
        <v>43</v>
      </c>
      <c r="J63" s="134" t="s">
        <v>74</v>
      </c>
      <c r="K63" s="134" t="s">
        <v>107</v>
      </c>
    </row>
    <row r="64" spans="3:11" s="111" customFormat="1" ht="15">
      <c r="C64" s="134">
        <f t="shared" si="0"/>
        <v>44</v>
      </c>
      <c r="D64" s="111" t="str">
        <f t="shared" si="1"/>
        <v>44：筑波大学附属高等学校</v>
      </c>
      <c r="E64" s="111">
        <v>44</v>
      </c>
      <c r="I64" s="134">
        <v>44</v>
      </c>
      <c r="J64" s="134" t="s">
        <v>72</v>
      </c>
      <c r="K64" s="134" t="s">
        <v>108</v>
      </c>
    </row>
    <row r="65" spans="3:11" s="111" customFormat="1" ht="15">
      <c r="C65" s="134">
        <f t="shared" si="0"/>
        <v>45</v>
      </c>
      <c r="D65" s="111" t="str">
        <f t="shared" si="1"/>
        <v>45：慶應義塾女子高等学校</v>
      </c>
      <c r="E65" s="111">
        <v>45</v>
      </c>
      <c r="I65" s="134">
        <v>45</v>
      </c>
      <c r="J65" s="134" t="s">
        <v>74</v>
      </c>
      <c r="K65" s="134" t="s">
        <v>109</v>
      </c>
    </row>
    <row r="66" spans="3:11" s="111" customFormat="1" ht="15">
      <c r="C66" s="134">
        <f t="shared" si="0"/>
        <v>46</v>
      </c>
      <c r="D66" s="111" t="str">
        <f t="shared" si="1"/>
        <v>46：駒場学園高等学校</v>
      </c>
      <c r="E66" s="111">
        <v>46</v>
      </c>
      <c r="I66" s="134">
        <v>46</v>
      </c>
      <c r="J66" s="134" t="s">
        <v>74</v>
      </c>
      <c r="K66" s="134" t="s">
        <v>110</v>
      </c>
    </row>
    <row r="67" spans="3:11" s="111" customFormat="1" ht="15">
      <c r="C67" s="134">
        <f t="shared" si="0"/>
        <v>47</v>
      </c>
      <c r="D67" s="111" t="str">
        <f t="shared" si="1"/>
        <v>47：多摩大学目黒高等学校</v>
      </c>
      <c r="E67" s="111">
        <v>47</v>
      </c>
      <c r="I67" s="134">
        <v>47</v>
      </c>
      <c r="J67" s="134" t="s">
        <v>74</v>
      </c>
      <c r="K67" s="134" t="s">
        <v>111</v>
      </c>
    </row>
    <row r="68" spans="3:11" s="111" customFormat="1" ht="15">
      <c r="C68" s="134">
        <f t="shared" si="0"/>
        <v>48</v>
      </c>
      <c r="D68" s="111" t="str">
        <f t="shared" si="1"/>
        <v>48：東京女子学院高等学校</v>
      </c>
      <c r="E68" s="111">
        <v>48</v>
      </c>
      <c r="I68" s="134">
        <v>48</v>
      </c>
      <c r="J68" s="134" t="s">
        <v>74</v>
      </c>
      <c r="K68" s="134" t="s">
        <v>112</v>
      </c>
    </row>
    <row r="69" spans="3:11" s="111" customFormat="1" ht="15">
      <c r="C69" s="134">
        <f t="shared" si="0"/>
        <v>49</v>
      </c>
      <c r="D69" s="111" t="str">
        <f t="shared" si="1"/>
        <v>49：科学技術学園高等学校</v>
      </c>
      <c r="E69" s="111">
        <v>49</v>
      </c>
      <c r="I69" s="134">
        <v>49</v>
      </c>
      <c r="J69" s="134" t="s">
        <v>74</v>
      </c>
      <c r="K69" s="134" t="s">
        <v>113</v>
      </c>
    </row>
    <row r="70" spans="3:11" s="111" customFormat="1" ht="15">
      <c r="C70" s="134">
        <f t="shared" si="0"/>
        <v>50</v>
      </c>
      <c r="D70" s="111" t="str">
        <f t="shared" si="1"/>
        <v>50：竹台高等学校</v>
      </c>
      <c r="E70" s="111">
        <v>50</v>
      </c>
      <c r="I70" s="134">
        <v>50</v>
      </c>
      <c r="J70" s="134" t="s">
        <v>64</v>
      </c>
      <c r="K70" s="134" t="s">
        <v>114</v>
      </c>
    </row>
    <row r="71" spans="3:11" s="111" customFormat="1" ht="15">
      <c r="C71" s="134">
        <f t="shared" si="0"/>
        <v>51</v>
      </c>
      <c r="D71" s="111" t="str">
        <f t="shared" si="1"/>
        <v>51：東京実業高等学校</v>
      </c>
      <c r="E71" s="111">
        <v>51</v>
      </c>
      <c r="I71" s="134">
        <v>51</v>
      </c>
      <c r="J71" s="134" t="s">
        <v>74</v>
      </c>
      <c r="K71" s="134" t="s">
        <v>115</v>
      </c>
    </row>
    <row r="72" spans="3:11" s="111" customFormat="1" ht="15">
      <c r="C72" s="134">
        <f t="shared" si="0"/>
        <v>52</v>
      </c>
      <c r="D72" s="111" t="str">
        <f t="shared" si="1"/>
        <v>52：練馬高等学校</v>
      </c>
      <c r="E72" s="111">
        <v>52</v>
      </c>
      <c r="I72" s="134">
        <v>52</v>
      </c>
      <c r="J72" s="134" t="s">
        <v>64</v>
      </c>
      <c r="K72" s="134" t="s">
        <v>116</v>
      </c>
    </row>
    <row r="73" spans="3:11" s="111" customFormat="1" ht="15">
      <c r="C73" s="134">
        <f t="shared" si="0"/>
        <v>53</v>
      </c>
      <c r="D73" s="111" t="str">
        <f t="shared" si="1"/>
        <v>53：桜美林高等学校</v>
      </c>
      <c r="E73" s="111">
        <v>53</v>
      </c>
      <c r="I73" s="134">
        <v>53</v>
      </c>
      <c r="J73" s="134" t="s">
        <v>74</v>
      </c>
      <c r="K73" s="134" t="s">
        <v>117</v>
      </c>
    </row>
    <row r="74" spans="3:11" s="111" customFormat="1" ht="15">
      <c r="C74" s="134">
        <f t="shared" si="0"/>
        <v>54</v>
      </c>
      <c r="D74" s="111" t="str">
        <f t="shared" si="1"/>
        <v>54：晴海総合高等学校</v>
      </c>
      <c r="E74" s="111">
        <v>54</v>
      </c>
      <c r="I74" s="134">
        <v>54</v>
      </c>
      <c r="J74" s="134" t="s">
        <v>64</v>
      </c>
      <c r="K74" s="134" t="s">
        <v>118</v>
      </c>
    </row>
    <row r="75" spans="3:11" s="111" customFormat="1" ht="15">
      <c r="C75" s="134">
        <f t="shared" si="0"/>
        <v>56</v>
      </c>
      <c r="D75" s="111" t="str">
        <f t="shared" si="1"/>
        <v>56：井草高等学校</v>
      </c>
      <c r="E75" s="111">
        <v>56</v>
      </c>
      <c r="I75" s="134">
        <v>56</v>
      </c>
      <c r="J75" s="134" t="s">
        <v>64</v>
      </c>
      <c r="K75" s="134" t="s">
        <v>119</v>
      </c>
    </row>
    <row r="76" spans="3:11" s="111" customFormat="1" ht="15">
      <c r="C76" s="134">
        <f t="shared" si="0"/>
        <v>57</v>
      </c>
      <c r="D76" s="111" t="str">
        <f t="shared" si="1"/>
        <v>57：つばさ総合高等学校</v>
      </c>
      <c r="E76" s="111">
        <v>57</v>
      </c>
      <c r="I76" s="134">
        <v>57</v>
      </c>
      <c r="J76" s="134" t="s">
        <v>64</v>
      </c>
      <c r="K76" s="134" t="s">
        <v>120</v>
      </c>
    </row>
    <row r="77" spans="3:11" s="111" customFormat="1" ht="15">
      <c r="C77" s="134">
        <f t="shared" si="0"/>
        <v>58</v>
      </c>
      <c r="D77" s="111" t="str">
        <f t="shared" si="1"/>
        <v>58：芦花高等学校</v>
      </c>
      <c r="E77" s="111">
        <v>58</v>
      </c>
      <c r="I77" s="134">
        <v>58</v>
      </c>
      <c r="J77" s="134" t="s">
        <v>64</v>
      </c>
      <c r="K77" s="134" t="s">
        <v>121</v>
      </c>
    </row>
    <row r="78" spans="3:11" s="111" customFormat="1" ht="15">
      <c r="C78" s="134">
        <f t="shared" si="0"/>
        <v>60</v>
      </c>
      <c r="D78" s="111" t="str">
        <f t="shared" si="1"/>
        <v>60：杉並総合高等学校</v>
      </c>
      <c r="E78" s="111">
        <v>60</v>
      </c>
      <c r="I78" s="134">
        <v>60</v>
      </c>
      <c r="J78" s="134" t="s">
        <v>64</v>
      </c>
      <c r="K78" s="134" t="s">
        <v>122</v>
      </c>
    </row>
    <row r="79" spans="3:11" s="111" customFormat="1" ht="15">
      <c r="C79" s="134">
        <f t="shared" si="0"/>
        <v>61</v>
      </c>
      <c r="D79" s="111" t="str">
        <f t="shared" si="1"/>
        <v>61：翔陽高等学校</v>
      </c>
      <c r="E79" s="111">
        <v>61</v>
      </c>
      <c r="I79" s="134">
        <v>61</v>
      </c>
      <c r="J79" s="134" t="s">
        <v>64</v>
      </c>
      <c r="K79" s="134" t="s">
        <v>123</v>
      </c>
    </row>
    <row r="80" spans="3:11" s="111" customFormat="1" ht="15">
      <c r="C80" s="134">
        <f t="shared" si="0"/>
        <v>62</v>
      </c>
      <c r="D80" s="111" t="str">
        <f t="shared" si="1"/>
        <v>62：明星学園高等学校</v>
      </c>
      <c r="E80" s="111">
        <v>62</v>
      </c>
      <c r="I80" s="134">
        <v>62</v>
      </c>
      <c r="J80" s="134" t="s">
        <v>74</v>
      </c>
      <c r="K80" s="134" t="s">
        <v>124</v>
      </c>
    </row>
    <row r="81" spans="3:11" s="111" customFormat="1" ht="15">
      <c r="C81" s="134">
        <f t="shared" si="0"/>
        <v>63</v>
      </c>
      <c r="D81" s="111" t="str">
        <f t="shared" si="1"/>
        <v>63：開成高等学校</v>
      </c>
      <c r="E81" s="111">
        <v>63</v>
      </c>
      <c r="I81" s="134">
        <v>63</v>
      </c>
      <c r="J81" s="134" t="s">
        <v>74</v>
      </c>
      <c r="K81" s="134" t="s">
        <v>125</v>
      </c>
    </row>
    <row r="82" spans="3:11" s="111" customFormat="1" ht="15">
      <c r="C82" s="134">
        <f t="shared" si="0"/>
        <v>64</v>
      </c>
      <c r="D82" s="111" t="str">
        <f t="shared" si="1"/>
        <v>64：美原高等学校</v>
      </c>
      <c r="E82" s="111">
        <v>64</v>
      </c>
      <c r="I82" s="134">
        <v>64</v>
      </c>
      <c r="J82" s="134" t="s">
        <v>64</v>
      </c>
      <c r="K82" s="134" t="s">
        <v>126</v>
      </c>
    </row>
    <row r="83" spans="3:11" s="111" customFormat="1" ht="15">
      <c r="C83" s="134">
        <f t="shared" si="0"/>
        <v>65</v>
      </c>
      <c r="D83" s="111" t="str">
        <f t="shared" si="1"/>
        <v>65：新渡戸文化高等学校</v>
      </c>
      <c r="E83" s="111">
        <v>65</v>
      </c>
      <c r="I83" s="134">
        <v>65</v>
      </c>
      <c r="J83" s="134" t="s">
        <v>74</v>
      </c>
      <c r="K83" s="134" t="s">
        <v>127</v>
      </c>
    </row>
    <row r="84" spans="3:11" s="111" customFormat="1" ht="15">
      <c r="C84" s="134">
        <f t="shared" si="0"/>
        <v>66</v>
      </c>
      <c r="D84" s="111" t="str">
        <f t="shared" si="1"/>
        <v>66：大成高等学校</v>
      </c>
      <c r="E84" s="111">
        <v>66</v>
      </c>
      <c r="I84" s="134">
        <v>66</v>
      </c>
      <c r="J84" s="134" t="s">
        <v>74</v>
      </c>
      <c r="K84" s="134" t="s">
        <v>128</v>
      </c>
    </row>
    <row r="85" spans="3:11" s="111" customFormat="1" ht="15">
      <c r="C85" s="134">
        <f t="shared" si="0"/>
        <v>67</v>
      </c>
      <c r="D85" s="111" t="str">
        <f t="shared" si="1"/>
        <v>67：葛飾総合高等学校</v>
      </c>
      <c r="E85" s="111">
        <v>67</v>
      </c>
      <c r="I85" s="134">
        <v>67</v>
      </c>
      <c r="J85" s="134" t="s">
        <v>64</v>
      </c>
      <c r="K85" s="134" t="s">
        <v>129</v>
      </c>
    </row>
    <row r="86" spans="3:11" s="111" customFormat="1" ht="15">
      <c r="C86" s="134">
        <f t="shared" si="0"/>
        <v>68</v>
      </c>
      <c r="D86" s="111" t="str">
        <f t="shared" si="1"/>
        <v>68：桜修館中等教育学校</v>
      </c>
      <c r="E86" s="111">
        <v>68</v>
      </c>
      <c r="I86" s="134">
        <v>68</v>
      </c>
      <c r="J86" s="134" t="s">
        <v>64</v>
      </c>
      <c r="K86" s="134" t="s">
        <v>130</v>
      </c>
    </row>
    <row r="87" spans="3:11" s="111" customFormat="1" ht="15">
      <c r="C87" s="134">
        <f t="shared" ref="C87:C95" si="2">I87</f>
        <v>69</v>
      </c>
      <c r="D87" s="111" t="str">
        <f t="shared" ref="D87:D95" si="3">C87&amp;"："&amp;K87</f>
        <v>69：郁文館高等学校</v>
      </c>
      <c r="E87" s="111">
        <v>69</v>
      </c>
      <c r="I87" s="134">
        <v>69</v>
      </c>
      <c r="J87" s="134" t="s">
        <v>74</v>
      </c>
      <c r="K87" s="134" t="s">
        <v>131</v>
      </c>
    </row>
    <row r="88" spans="3:11" s="111" customFormat="1" ht="15">
      <c r="C88" s="134">
        <f t="shared" si="2"/>
        <v>70</v>
      </c>
      <c r="D88" s="111" t="str">
        <f t="shared" si="3"/>
        <v>70：宝仙学園高等学校</v>
      </c>
      <c r="E88" s="111">
        <v>70</v>
      </c>
      <c r="I88" s="134">
        <v>70</v>
      </c>
      <c r="J88" s="134" t="s">
        <v>74</v>
      </c>
      <c r="K88" s="134" t="s">
        <v>132</v>
      </c>
    </row>
    <row r="89" spans="3:11" s="111" customFormat="1" ht="15">
      <c r="C89" s="134">
        <f t="shared" si="2"/>
        <v>71</v>
      </c>
      <c r="D89" s="111" t="str">
        <f t="shared" si="3"/>
        <v>71：世田谷総合高等学校</v>
      </c>
      <c r="E89" s="111">
        <v>71</v>
      </c>
      <c r="I89" s="134">
        <v>71</v>
      </c>
      <c r="J89" s="134" t="s">
        <v>64</v>
      </c>
      <c r="K89" s="134" t="s">
        <v>133</v>
      </c>
    </row>
    <row r="90" spans="3:11" s="111" customFormat="1" ht="15">
      <c r="C90" s="134">
        <f t="shared" si="2"/>
        <v>72</v>
      </c>
      <c r="D90" s="111" t="str">
        <f t="shared" si="3"/>
        <v>72：駿台学園高等学校</v>
      </c>
      <c r="E90" s="111">
        <v>72</v>
      </c>
      <c r="I90" s="134">
        <v>72</v>
      </c>
      <c r="J90" s="134" t="s">
        <v>74</v>
      </c>
      <c r="K90" s="134" t="s">
        <v>134</v>
      </c>
    </row>
    <row r="91" spans="3:11" s="111" customFormat="1" ht="15">
      <c r="C91" s="134">
        <f t="shared" si="2"/>
        <v>73</v>
      </c>
      <c r="D91" s="111" t="str">
        <f t="shared" si="3"/>
        <v>73：昭和第一高等学校</v>
      </c>
      <c r="E91" s="111">
        <v>73</v>
      </c>
      <c r="I91" s="134">
        <v>73</v>
      </c>
      <c r="J91" s="134" t="s">
        <v>74</v>
      </c>
      <c r="K91" s="134" t="s">
        <v>135</v>
      </c>
    </row>
    <row r="92" spans="3:11" s="111" customFormat="1" ht="15">
      <c r="C92" s="134">
        <f t="shared" si="2"/>
        <v>74</v>
      </c>
      <c r="D92" s="111" t="str">
        <f t="shared" si="3"/>
        <v>74：瑞穂農芸高等学校</v>
      </c>
      <c r="E92" s="111">
        <v>74</v>
      </c>
      <c r="I92" s="134">
        <v>74</v>
      </c>
      <c r="J92" s="134" t="s">
        <v>64</v>
      </c>
      <c r="K92" s="134" t="s">
        <v>136</v>
      </c>
    </row>
    <row r="93" spans="3:11" s="111" customFormat="1" ht="15">
      <c r="C93" s="134">
        <f t="shared" si="2"/>
        <v>75</v>
      </c>
      <c r="D93" s="111" t="str">
        <f t="shared" si="3"/>
        <v>75：八王子東高校</v>
      </c>
      <c r="E93" s="111">
        <v>75</v>
      </c>
      <c r="I93" s="134">
        <v>75</v>
      </c>
      <c r="J93" s="134" t="s">
        <v>64</v>
      </c>
      <c r="K93" s="134" t="s">
        <v>140</v>
      </c>
    </row>
    <row r="94" spans="3:11" s="111" customFormat="1" ht="15">
      <c r="C94" s="134">
        <f t="shared" si="2"/>
        <v>76</v>
      </c>
      <c r="D94" s="111" t="str">
        <f t="shared" si="3"/>
        <v>76：青梅総合高等学校</v>
      </c>
      <c r="E94" s="111">
        <v>76</v>
      </c>
      <c r="I94" s="134">
        <v>76</v>
      </c>
      <c r="J94" s="134" t="s">
        <v>64</v>
      </c>
      <c r="K94" s="134" t="s">
        <v>137</v>
      </c>
    </row>
    <row r="95" spans="3:11" s="111" customFormat="1" ht="15">
      <c r="C95" s="134">
        <f t="shared" si="2"/>
        <v>77</v>
      </c>
      <c r="D95" s="111" t="str">
        <f t="shared" si="3"/>
        <v>77：忍岡高等学校</v>
      </c>
      <c r="E95" s="111">
        <v>77</v>
      </c>
      <c r="I95" s="134">
        <v>77</v>
      </c>
      <c r="J95" s="134" t="s">
        <v>64</v>
      </c>
      <c r="K95" s="134" t="s">
        <v>141</v>
      </c>
    </row>
    <row r="96" spans="3:11" s="111" customFormat="1"/>
    <row r="97" spans="3:3" s="133" customFormat="1">
      <c r="C97" s="133" t="str">
        <f t="shared" ref="C97:C151" si="4">IF(D97="","",C96+1)</f>
        <v/>
      </c>
    </row>
    <row r="98" spans="3:3" s="133" customFormat="1">
      <c r="C98" s="133" t="str">
        <f t="shared" si="4"/>
        <v/>
      </c>
    </row>
    <row r="99" spans="3:3" s="133" customFormat="1">
      <c r="C99" s="133" t="str">
        <f t="shared" si="4"/>
        <v/>
      </c>
    </row>
    <row r="100" spans="3:3" s="133" customFormat="1">
      <c r="C100" s="133" t="str">
        <f t="shared" si="4"/>
        <v/>
      </c>
    </row>
    <row r="101" spans="3:3" s="133" customFormat="1">
      <c r="C101" s="133" t="str">
        <f t="shared" si="4"/>
        <v/>
      </c>
    </row>
    <row r="102" spans="3:3" s="133" customFormat="1">
      <c r="C102" s="133" t="str">
        <f t="shared" si="4"/>
        <v/>
      </c>
    </row>
    <row r="103" spans="3:3" s="133" customFormat="1">
      <c r="C103" s="133" t="str">
        <f t="shared" si="4"/>
        <v/>
      </c>
    </row>
    <row r="104" spans="3:3" s="133" customFormat="1">
      <c r="C104" s="133" t="str">
        <f t="shared" si="4"/>
        <v/>
      </c>
    </row>
    <row r="105" spans="3:3" s="133" customFormat="1">
      <c r="C105" s="133" t="str">
        <f t="shared" si="4"/>
        <v/>
      </c>
    </row>
    <row r="106" spans="3:3" s="133" customFormat="1">
      <c r="C106" s="133" t="str">
        <f t="shared" si="4"/>
        <v/>
      </c>
    </row>
    <row r="107" spans="3:3" s="133" customFormat="1">
      <c r="C107" s="133" t="str">
        <f t="shared" si="4"/>
        <v/>
      </c>
    </row>
    <row r="108" spans="3:3" s="133" customFormat="1">
      <c r="C108" s="133" t="str">
        <f t="shared" si="4"/>
        <v/>
      </c>
    </row>
    <row r="109" spans="3:3" s="133" customFormat="1">
      <c r="C109" s="133" t="str">
        <f t="shared" si="4"/>
        <v/>
      </c>
    </row>
    <row r="110" spans="3:3" s="133" customFormat="1">
      <c r="C110" s="133" t="str">
        <f t="shared" si="4"/>
        <v/>
      </c>
    </row>
    <row r="111" spans="3:3" s="133" customFormat="1">
      <c r="C111" s="133" t="str">
        <f t="shared" si="4"/>
        <v/>
      </c>
    </row>
    <row r="112" spans="3:3" s="133" customFormat="1">
      <c r="C112" s="133" t="str">
        <f t="shared" si="4"/>
        <v/>
      </c>
    </row>
    <row r="113" spans="3:3" s="133" customFormat="1">
      <c r="C113" s="133" t="str">
        <f t="shared" si="4"/>
        <v/>
      </c>
    </row>
    <row r="114" spans="3:3" s="133" customFormat="1">
      <c r="C114" s="133" t="str">
        <f t="shared" si="4"/>
        <v/>
      </c>
    </row>
    <row r="115" spans="3:3" s="133" customFormat="1">
      <c r="C115" s="133" t="str">
        <f t="shared" si="4"/>
        <v/>
      </c>
    </row>
    <row r="116" spans="3:3" s="133" customFormat="1">
      <c r="C116" s="133" t="str">
        <f t="shared" si="4"/>
        <v/>
      </c>
    </row>
    <row r="117" spans="3:3" s="133" customFormat="1">
      <c r="C117" s="133" t="str">
        <f t="shared" si="4"/>
        <v/>
      </c>
    </row>
    <row r="118" spans="3:3" s="133" customFormat="1">
      <c r="C118" s="133" t="str">
        <f t="shared" si="4"/>
        <v/>
      </c>
    </row>
    <row r="119" spans="3:3" s="133" customFormat="1">
      <c r="C119" s="133" t="str">
        <f t="shared" si="4"/>
        <v/>
      </c>
    </row>
    <row r="120" spans="3:3" s="133" customFormat="1">
      <c r="C120" s="133" t="str">
        <f t="shared" si="4"/>
        <v/>
      </c>
    </row>
    <row r="121" spans="3:3" s="133" customFormat="1">
      <c r="C121" s="133" t="str">
        <f t="shared" si="4"/>
        <v/>
      </c>
    </row>
    <row r="122" spans="3:3" s="133" customFormat="1">
      <c r="C122" s="133" t="str">
        <f t="shared" si="4"/>
        <v/>
      </c>
    </row>
    <row r="123" spans="3:3" s="133" customFormat="1">
      <c r="C123" s="133" t="str">
        <f t="shared" si="4"/>
        <v/>
      </c>
    </row>
    <row r="124" spans="3:3" s="133" customFormat="1">
      <c r="C124" s="133" t="str">
        <f t="shared" si="4"/>
        <v/>
      </c>
    </row>
    <row r="125" spans="3:3" s="133" customFormat="1">
      <c r="C125" s="133" t="str">
        <f t="shared" si="4"/>
        <v/>
      </c>
    </row>
    <row r="126" spans="3:3" s="133" customFormat="1">
      <c r="C126" s="133" t="str">
        <f t="shared" si="4"/>
        <v/>
      </c>
    </row>
    <row r="127" spans="3:3" s="133" customFormat="1">
      <c r="C127" s="133" t="str">
        <f t="shared" si="4"/>
        <v/>
      </c>
    </row>
    <row r="128" spans="3:3">
      <c r="C128" s="111" t="str">
        <f t="shared" si="4"/>
        <v/>
      </c>
    </row>
    <row r="129" spans="3:3">
      <c r="C129" s="111" t="str">
        <f t="shared" si="4"/>
        <v/>
      </c>
    </row>
    <row r="130" spans="3:3">
      <c r="C130" s="111" t="str">
        <f t="shared" si="4"/>
        <v/>
      </c>
    </row>
    <row r="131" spans="3:3">
      <c r="C131" s="111" t="str">
        <f t="shared" si="4"/>
        <v/>
      </c>
    </row>
    <row r="132" spans="3:3">
      <c r="C132" s="111" t="str">
        <f t="shared" si="4"/>
        <v/>
      </c>
    </row>
    <row r="133" spans="3:3">
      <c r="C133" s="111" t="str">
        <f t="shared" si="4"/>
        <v/>
      </c>
    </row>
    <row r="134" spans="3:3">
      <c r="C134" s="111" t="str">
        <f t="shared" si="4"/>
        <v/>
      </c>
    </row>
    <row r="135" spans="3:3">
      <c r="C135" s="111" t="str">
        <f t="shared" si="4"/>
        <v/>
      </c>
    </row>
    <row r="136" spans="3:3">
      <c r="C136" s="111" t="str">
        <f t="shared" si="4"/>
        <v/>
      </c>
    </row>
    <row r="137" spans="3:3">
      <c r="C137" s="111" t="str">
        <f t="shared" si="4"/>
        <v/>
      </c>
    </row>
    <row r="138" spans="3:3">
      <c r="C138" s="111" t="str">
        <f t="shared" si="4"/>
        <v/>
      </c>
    </row>
    <row r="139" spans="3:3">
      <c r="C139" s="111" t="str">
        <f t="shared" si="4"/>
        <v/>
      </c>
    </row>
    <row r="140" spans="3:3">
      <c r="C140" s="111" t="str">
        <f t="shared" si="4"/>
        <v/>
      </c>
    </row>
    <row r="141" spans="3:3">
      <c r="C141" s="111" t="str">
        <f t="shared" si="4"/>
        <v/>
      </c>
    </row>
    <row r="142" spans="3:3">
      <c r="C142" s="111" t="str">
        <f t="shared" si="4"/>
        <v/>
      </c>
    </row>
    <row r="143" spans="3:3">
      <c r="C143" s="111" t="str">
        <f t="shared" si="4"/>
        <v/>
      </c>
    </row>
    <row r="144" spans="3:3">
      <c r="C144" s="111" t="str">
        <f t="shared" si="4"/>
        <v/>
      </c>
    </row>
    <row r="145" spans="3:3">
      <c r="C145" s="111" t="str">
        <f t="shared" si="4"/>
        <v/>
      </c>
    </row>
    <row r="146" spans="3:3">
      <c r="C146" s="111" t="str">
        <f t="shared" si="4"/>
        <v/>
      </c>
    </row>
    <row r="147" spans="3:3">
      <c r="C147" s="111" t="str">
        <f t="shared" si="4"/>
        <v/>
      </c>
    </row>
    <row r="148" spans="3:3">
      <c r="C148" s="111" t="str">
        <f t="shared" si="4"/>
        <v/>
      </c>
    </row>
    <row r="149" spans="3:3">
      <c r="C149" s="111" t="str">
        <f t="shared" si="4"/>
        <v/>
      </c>
    </row>
    <row r="150" spans="3:3">
      <c r="C150" s="111" t="str">
        <f t="shared" si="4"/>
        <v/>
      </c>
    </row>
    <row r="151" spans="3:3">
      <c r="C151" s="111" t="str">
        <f t="shared" si="4"/>
        <v/>
      </c>
    </row>
    <row r="152" spans="3:3">
      <c r="C152" s="111" t="str">
        <f t="shared" ref="C152:C178" si="5">IF(D152="","",C151+1)</f>
        <v/>
      </c>
    </row>
    <row r="153" spans="3:3">
      <c r="C153" s="111" t="str">
        <f t="shared" si="5"/>
        <v/>
      </c>
    </row>
    <row r="154" spans="3:3">
      <c r="C154" s="111" t="str">
        <f t="shared" si="5"/>
        <v/>
      </c>
    </row>
    <row r="155" spans="3:3">
      <c r="C155" s="111" t="str">
        <f t="shared" si="5"/>
        <v/>
      </c>
    </row>
    <row r="156" spans="3:3">
      <c r="C156" s="111" t="str">
        <f t="shared" si="5"/>
        <v/>
      </c>
    </row>
    <row r="157" spans="3:3">
      <c r="C157" s="111" t="str">
        <f t="shared" si="5"/>
        <v/>
      </c>
    </row>
    <row r="158" spans="3:3">
      <c r="C158" s="111" t="str">
        <f t="shared" si="5"/>
        <v/>
      </c>
    </row>
    <row r="159" spans="3:3">
      <c r="C159" s="111" t="str">
        <f t="shared" si="5"/>
        <v/>
      </c>
    </row>
    <row r="160" spans="3:3">
      <c r="C160" s="111" t="str">
        <f t="shared" si="5"/>
        <v/>
      </c>
    </row>
    <row r="161" spans="3:3">
      <c r="C161" s="111" t="str">
        <f t="shared" si="5"/>
        <v/>
      </c>
    </row>
    <row r="162" spans="3:3">
      <c r="C162" s="111" t="str">
        <f t="shared" si="5"/>
        <v/>
      </c>
    </row>
    <row r="163" spans="3:3">
      <c r="C163" s="111" t="str">
        <f t="shared" si="5"/>
        <v/>
      </c>
    </row>
    <row r="164" spans="3:3">
      <c r="C164" s="111" t="str">
        <f t="shared" si="5"/>
        <v/>
      </c>
    </row>
    <row r="165" spans="3:3">
      <c r="C165" s="111" t="str">
        <f t="shared" si="5"/>
        <v/>
      </c>
    </row>
    <row r="166" spans="3:3">
      <c r="C166" s="111" t="str">
        <f t="shared" si="5"/>
        <v/>
      </c>
    </row>
    <row r="167" spans="3:3">
      <c r="C167" s="111" t="str">
        <f t="shared" si="5"/>
        <v/>
      </c>
    </row>
    <row r="168" spans="3:3">
      <c r="C168" s="111" t="str">
        <f t="shared" si="5"/>
        <v/>
      </c>
    </row>
    <row r="169" spans="3:3">
      <c r="C169" s="111" t="str">
        <f t="shared" si="5"/>
        <v/>
      </c>
    </row>
    <row r="170" spans="3:3">
      <c r="C170" s="111" t="str">
        <f t="shared" si="5"/>
        <v/>
      </c>
    </row>
    <row r="171" spans="3:3">
      <c r="C171" s="111" t="str">
        <f t="shared" si="5"/>
        <v/>
      </c>
    </row>
    <row r="172" spans="3:3">
      <c r="C172" s="111" t="str">
        <f t="shared" si="5"/>
        <v/>
      </c>
    </row>
    <row r="173" spans="3:3">
      <c r="C173" s="111" t="str">
        <f t="shared" si="5"/>
        <v/>
      </c>
    </row>
    <row r="174" spans="3:3">
      <c r="C174" s="111" t="str">
        <f t="shared" si="5"/>
        <v/>
      </c>
    </row>
    <row r="175" spans="3:3">
      <c r="C175" s="111" t="str">
        <f t="shared" si="5"/>
        <v/>
      </c>
    </row>
    <row r="176" spans="3:3">
      <c r="C176" s="111" t="str">
        <f t="shared" si="5"/>
        <v/>
      </c>
    </row>
    <row r="177" spans="3:3">
      <c r="C177" s="111" t="str">
        <f t="shared" si="5"/>
        <v/>
      </c>
    </row>
    <row r="178" spans="3:3">
      <c r="C178" s="111" t="str">
        <f t="shared" si="5"/>
        <v/>
      </c>
    </row>
    <row r="179" spans="3:3">
      <c r="C179" s="111"/>
    </row>
    <row r="180" spans="3:3">
      <c r="C180" s="111"/>
    </row>
    <row r="181" spans="3:3">
      <c r="C181" s="111"/>
    </row>
    <row r="182" spans="3:3">
      <c r="C182" s="111"/>
    </row>
    <row r="183" spans="3:3">
      <c r="C183" s="111"/>
    </row>
    <row r="184" spans="3:3">
      <c r="C184" s="111"/>
    </row>
    <row r="185" spans="3:3">
      <c r="C185" s="111"/>
    </row>
    <row r="186" spans="3:3">
      <c r="C186" s="111"/>
    </row>
    <row r="187" spans="3:3">
      <c r="C187" s="111"/>
    </row>
    <row r="188" spans="3:3">
      <c r="C188" s="111"/>
    </row>
    <row r="189" spans="3:3">
      <c r="C189" s="111"/>
    </row>
    <row r="190" spans="3:3">
      <c r="C190" s="111"/>
    </row>
    <row r="191" spans="3:3">
      <c r="C191" s="111"/>
    </row>
    <row r="192" spans="3:3">
      <c r="C192" s="111"/>
    </row>
    <row r="193" spans="3:3">
      <c r="C193" s="111"/>
    </row>
    <row r="194" spans="3:3">
      <c r="C194" s="111"/>
    </row>
    <row r="195" spans="3:3">
      <c r="C195" s="111"/>
    </row>
    <row r="196" spans="3:3">
      <c r="C196" s="111"/>
    </row>
    <row r="197" spans="3:3">
      <c r="C197" s="111"/>
    </row>
    <row r="198" spans="3:3">
      <c r="C198" s="111"/>
    </row>
    <row r="199" spans="3:3">
      <c r="C199" s="111"/>
    </row>
    <row r="200" spans="3:3">
      <c r="C200" s="111"/>
    </row>
    <row r="201" spans="3:3">
      <c r="C201" s="111"/>
    </row>
    <row r="202" spans="3:3">
      <c r="C202" s="111"/>
    </row>
    <row r="203" spans="3:3">
      <c r="C203" s="111"/>
    </row>
    <row r="204" spans="3:3">
      <c r="C204" s="111"/>
    </row>
    <row r="205" spans="3:3">
      <c r="C205" s="111"/>
    </row>
    <row r="206" spans="3:3">
      <c r="C206" s="111"/>
    </row>
    <row r="207" spans="3:3">
      <c r="C207" s="111"/>
    </row>
    <row r="208" spans="3:3">
      <c r="C208" s="111"/>
    </row>
    <row r="209" spans="3:3">
      <c r="C209" s="111"/>
    </row>
    <row r="210" spans="3:3">
      <c r="C210" s="111"/>
    </row>
    <row r="211" spans="3:3">
      <c r="C211" s="111"/>
    </row>
    <row r="212" spans="3:3">
      <c r="C212" s="111"/>
    </row>
    <row r="213" spans="3:3">
      <c r="C213" s="111"/>
    </row>
    <row r="214" spans="3:3">
      <c r="C214" s="111"/>
    </row>
    <row r="215" spans="3:3">
      <c r="C215" s="111"/>
    </row>
    <row r="216" spans="3:3">
      <c r="C216" s="111"/>
    </row>
    <row r="217" spans="3:3">
      <c r="C217" s="111"/>
    </row>
    <row r="218" spans="3:3">
      <c r="C218" s="111"/>
    </row>
    <row r="219" spans="3:3">
      <c r="C219" s="111"/>
    </row>
    <row r="220" spans="3:3">
      <c r="C220" s="111"/>
    </row>
    <row r="221" spans="3:3">
      <c r="C221" s="111"/>
    </row>
    <row r="222" spans="3:3">
      <c r="C222" s="111"/>
    </row>
    <row r="223" spans="3:3">
      <c r="C223" s="111"/>
    </row>
    <row r="224" spans="3:3">
      <c r="C224" s="111"/>
    </row>
    <row r="225" spans="3:3">
      <c r="C225" s="111"/>
    </row>
    <row r="226" spans="3:3">
      <c r="C226" s="111"/>
    </row>
    <row r="227" spans="3:3">
      <c r="C227" s="111"/>
    </row>
    <row r="228" spans="3:3">
      <c r="C228" s="111"/>
    </row>
    <row r="229" spans="3:3">
      <c r="C229" s="111"/>
    </row>
    <row r="230" spans="3:3">
      <c r="C230" s="111"/>
    </row>
    <row r="231" spans="3:3">
      <c r="C231" s="111"/>
    </row>
    <row r="232" spans="3:3">
      <c r="C232" s="111"/>
    </row>
    <row r="233" spans="3:3">
      <c r="C233" s="111"/>
    </row>
    <row r="234" spans="3:3">
      <c r="C234" s="111"/>
    </row>
    <row r="235" spans="3:3">
      <c r="C235" s="111"/>
    </row>
    <row r="236" spans="3:3">
      <c r="C236" s="111"/>
    </row>
    <row r="237" spans="3:3">
      <c r="C237" s="111"/>
    </row>
    <row r="238" spans="3:3">
      <c r="C238" s="111"/>
    </row>
    <row r="239" spans="3:3">
      <c r="C239" s="111"/>
    </row>
    <row r="240" spans="3:3">
      <c r="C240" s="111"/>
    </row>
    <row r="241" spans="3:3">
      <c r="C241" s="111"/>
    </row>
    <row r="242" spans="3:3">
      <c r="C242" s="111"/>
    </row>
    <row r="243" spans="3:3">
      <c r="C243" s="111"/>
    </row>
    <row r="244" spans="3:3">
      <c r="C244" s="111"/>
    </row>
    <row r="245" spans="3:3">
      <c r="C245" s="111"/>
    </row>
    <row r="246" spans="3:3">
      <c r="C246" s="111"/>
    </row>
    <row r="247" spans="3:3">
      <c r="C247" s="111"/>
    </row>
    <row r="248" spans="3:3">
      <c r="C248" s="111"/>
    </row>
    <row r="249" spans="3:3">
      <c r="C249" s="111"/>
    </row>
    <row r="250" spans="3:3">
      <c r="C250" s="111"/>
    </row>
    <row r="251" spans="3:3">
      <c r="C251" s="111"/>
    </row>
    <row r="252" spans="3:3">
      <c r="C252" s="111"/>
    </row>
    <row r="253" spans="3:3">
      <c r="C253" s="111"/>
    </row>
    <row r="254" spans="3:3">
      <c r="C254" s="111"/>
    </row>
    <row r="255" spans="3:3">
      <c r="C255" s="111"/>
    </row>
    <row r="256" spans="3:3">
      <c r="C256" s="111"/>
    </row>
    <row r="257" spans="3:3">
      <c r="C257" s="111"/>
    </row>
    <row r="258" spans="3:3">
      <c r="C258" s="111"/>
    </row>
    <row r="259" spans="3:3">
      <c r="C259" s="111"/>
    </row>
    <row r="260" spans="3:3">
      <c r="C260" s="111"/>
    </row>
    <row r="261" spans="3:3">
      <c r="C261" s="111"/>
    </row>
    <row r="262" spans="3:3">
      <c r="C262" s="111"/>
    </row>
    <row r="263" spans="3:3">
      <c r="C263" s="111"/>
    </row>
    <row r="264" spans="3:3">
      <c r="C264" s="111"/>
    </row>
    <row r="265" spans="3:3">
      <c r="C265" s="111"/>
    </row>
    <row r="266" spans="3:3">
      <c r="C266" s="111"/>
    </row>
    <row r="267" spans="3:3">
      <c r="C267" s="111"/>
    </row>
    <row r="268" spans="3:3">
      <c r="C268" s="111"/>
    </row>
    <row r="269" spans="3:3">
      <c r="C269" s="111"/>
    </row>
    <row r="270" spans="3:3">
      <c r="C270" s="111"/>
    </row>
    <row r="271" spans="3:3">
      <c r="C271" s="111"/>
    </row>
    <row r="272" spans="3:3">
      <c r="C272" s="111"/>
    </row>
    <row r="273" spans="3:3">
      <c r="C273" s="111"/>
    </row>
    <row r="274" spans="3:3">
      <c r="C274" s="111"/>
    </row>
    <row r="275" spans="3:3">
      <c r="C275" s="111"/>
    </row>
    <row r="276" spans="3:3">
      <c r="C276" s="111"/>
    </row>
    <row r="277" spans="3:3">
      <c r="C277" s="111"/>
    </row>
    <row r="278" spans="3:3">
      <c r="C278" s="111"/>
    </row>
    <row r="279" spans="3:3">
      <c r="C279" s="111"/>
    </row>
    <row r="280" spans="3:3">
      <c r="C280" s="111"/>
    </row>
    <row r="281" spans="3:3">
      <c r="C281" s="111"/>
    </row>
    <row r="282" spans="3:3">
      <c r="C282" s="111"/>
    </row>
    <row r="283" spans="3:3">
      <c r="C283" s="111"/>
    </row>
    <row r="284" spans="3:3">
      <c r="C284" s="111"/>
    </row>
    <row r="285" spans="3:3">
      <c r="C285" s="111"/>
    </row>
    <row r="286" spans="3:3">
      <c r="C286" s="111"/>
    </row>
    <row r="287" spans="3:3">
      <c r="C287" s="111"/>
    </row>
    <row r="288" spans="3:3">
      <c r="C288" s="111"/>
    </row>
    <row r="289" spans="3:3">
      <c r="C289" s="111"/>
    </row>
    <row r="290" spans="3:3">
      <c r="C290" s="111"/>
    </row>
    <row r="291" spans="3:3">
      <c r="C291" s="111"/>
    </row>
    <row r="292" spans="3:3">
      <c r="C292" s="111"/>
    </row>
    <row r="293" spans="3:3">
      <c r="C293" s="111"/>
    </row>
    <row r="294" spans="3:3">
      <c r="C294" s="111"/>
    </row>
    <row r="295" spans="3:3">
      <c r="C295" s="111"/>
    </row>
    <row r="296" spans="3:3">
      <c r="C296" s="111"/>
    </row>
    <row r="297" spans="3:3">
      <c r="C297" s="111"/>
    </row>
    <row r="298" spans="3:3">
      <c r="C298" s="111"/>
    </row>
    <row r="299" spans="3:3">
      <c r="C299" s="111"/>
    </row>
    <row r="300" spans="3:3">
      <c r="C300" s="111"/>
    </row>
    <row r="301" spans="3:3">
      <c r="C301" s="111"/>
    </row>
    <row r="302" spans="3:3">
      <c r="C302" s="111"/>
    </row>
    <row r="303" spans="3:3">
      <c r="C303" s="111"/>
    </row>
    <row r="304" spans="3:3">
      <c r="C304" s="111"/>
    </row>
    <row r="305" spans="3:3">
      <c r="C305" s="111"/>
    </row>
    <row r="306" spans="3:3">
      <c r="C306" s="111"/>
    </row>
    <row r="307" spans="3:3">
      <c r="C307" s="111"/>
    </row>
    <row r="308" spans="3:3">
      <c r="C308" s="111"/>
    </row>
    <row r="309" spans="3:3">
      <c r="C309" s="111"/>
    </row>
    <row r="310" spans="3:3">
      <c r="C310" s="111"/>
    </row>
    <row r="311" spans="3:3">
      <c r="C311" s="111"/>
    </row>
  </sheetData>
  <sheetProtection sheet="1" objects="1" scenarios="1" selectLockedCells="1"/>
  <mergeCells count="10">
    <mergeCell ref="H7:I7"/>
    <mergeCell ref="B7:E7"/>
    <mergeCell ref="B8:E8"/>
    <mergeCell ref="B9:E9"/>
    <mergeCell ref="B10:E10"/>
    <mergeCell ref="B2:D2"/>
    <mergeCell ref="B11:E11"/>
    <mergeCell ref="B12:E12"/>
    <mergeCell ref="B13:E13"/>
    <mergeCell ref="B3:D3"/>
  </mergeCells>
  <phoneticPr fontId="1"/>
  <conditionalFormatting sqref="B3 B5 B1">
    <cfRule type="cellIs" dxfId="20" priority="2" stopIfTrue="1" operator="equal">
      <formula>""</formula>
    </cfRule>
  </conditionalFormatting>
  <conditionalFormatting sqref="B2:D2">
    <cfRule type="cellIs" dxfId="19" priority="1" stopIfTrue="1" operator="equal">
      <formula>"選択してください"</formula>
    </cfRule>
  </conditionalFormatting>
  <pageMargins left="0.78700000000000003" right="0.78700000000000003" top="0.98399999999999999" bottom="0.98399999999999999" header="0.3" footer="0.3"/>
  <pageSetup paperSize="9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366FF"/>
  </sheetPr>
  <dimension ref="A1:AC1050"/>
  <sheetViews>
    <sheetView zoomScaleNormal="100" zoomScaleSheetLayoutView="70" workbookViewId="0">
      <selection activeCell="B11" sqref="B11:F11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3" customWidth="1"/>
    <col min="29" max="29" width="8.1640625" style="54" customWidth="1"/>
    <col min="30" max="30" width="4.83203125" style="53" bestFit="1" customWidth="1"/>
    <col min="31" max="52" width="2.6640625" style="53" customWidth="1"/>
    <col min="53" max="16384" width="8.83203125" style="53"/>
  </cols>
  <sheetData>
    <row r="1" spans="1:29" ht="34.5" customHeight="1"/>
    <row r="2" spans="1:29" ht="24.75" customHeight="1">
      <c r="A2" s="169" t="s">
        <v>12</v>
      </c>
      <c r="B2" s="169"/>
      <c r="C2" s="169"/>
      <c r="D2" s="172" t="str">
        <f>基本登録!$B$10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29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IF(VLOOKUP(AC10,都個人!$B:$G,2,FALSE)="","",VLOOKUP(AC10,都個人!$B:$G,2,FALSE))</f>
        <v/>
      </c>
      <c r="W3" s="234"/>
      <c r="X3" s="235"/>
    </row>
    <row r="4" spans="1:29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29" ht="9.75" customHeight="1">
      <c r="A5" s="186">
        <f>基本登録!$B$1</f>
        <v>0</v>
      </c>
      <c r="B5" s="187"/>
      <c r="C5" s="188"/>
      <c r="D5" s="252"/>
      <c r="E5" s="258" t="s">
        <v>50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29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29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 t="s">
        <v>33</v>
      </c>
      <c r="L7" s="81" t="s">
        <v>34</v>
      </c>
      <c r="M7" s="81" t="s">
        <v>35</v>
      </c>
      <c r="N7" s="81" t="s">
        <v>36</v>
      </c>
      <c r="O7" s="81" t="s">
        <v>37</v>
      </c>
      <c r="P7" s="81" t="s">
        <v>38</v>
      </c>
      <c r="Q7" s="63" t="str">
        <f>IF(AC10="","",AC10)</f>
        <v/>
      </c>
      <c r="R7" s="81" t="s">
        <v>39</v>
      </c>
      <c r="S7" s="58"/>
      <c r="T7" s="59"/>
      <c r="U7" s="242"/>
      <c r="V7" s="244"/>
      <c r="W7" s="247"/>
      <c r="X7" s="248"/>
    </row>
    <row r="8" spans="1:29" ht="4.5" customHeight="1"/>
    <row r="9" spans="1:29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86"/>
      <c r="I9" s="279" t="str">
        <f>IFERROR(VLOOKUP(D2,基本登録!$B$8:$G$13,5,FALSE),"")</f>
        <v>予選</v>
      </c>
      <c r="J9" s="279"/>
      <c r="K9" s="279"/>
      <c r="L9" s="87"/>
      <c r="M9" s="86"/>
      <c r="N9" s="279" t="str">
        <f>IFERROR(VLOOKUP(D2,基本登録!$B$8:$G$13,6,FALSE),"")</f>
        <v>準決勝</v>
      </c>
      <c r="O9" s="279"/>
      <c r="P9" s="279"/>
      <c r="Q9" s="87"/>
      <c r="R9" s="91"/>
      <c r="S9" s="277"/>
      <c r="T9" s="277"/>
      <c r="U9" s="277"/>
      <c r="V9" s="92"/>
      <c r="W9" s="280" t="s">
        <v>7</v>
      </c>
      <c r="X9" s="281"/>
    </row>
    <row r="10" spans="1:29" ht="21.75" customHeight="1">
      <c r="A10" s="71" t="str">
        <f>基本登録!$A$16</f>
        <v>１</v>
      </c>
      <c r="B10" s="282" t="str">
        <f>IF('都個人（男子）'!AC10="","",VLOOKUP(AC10,都個人!$B:$G,4,FALSE))</f>
        <v/>
      </c>
      <c r="C10" s="283"/>
      <c r="D10" s="283"/>
      <c r="E10" s="283"/>
      <c r="F10" s="284"/>
      <c r="G10" s="72" t="str">
        <f>IF('都個人（男子）'!AC10="","",VLOOKUP(AC10,都個人!$B:$G,5,FALSE))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Y10" s="75"/>
      <c r="AC10" s="54" t="str">
        <f>都個人!B3</f>
        <v/>
      </c>
    </row>
    <row r="11" spans="1:29" ht="21.75" customHeight="1">
      <c r="A11" s="66" t="str">
        <f>基本登録!$A$17</f>
        <v>２</v>
      </c>
      <c r="B11" s="282" t="str">
        <f>IF('都個人（男子）'!AC11="","",VLOOKUP(AC11,都個人!$B:$G,4,FALSE))</f>
        <v/>
      </c>
      <c r="C11" s="283"/>
      <c r="D11" s="283"/>
      <c r="E11" s="283"/>
      <c r="F11" s="284"/>
      <c r="G11" s="72" t="str">
        <f>IF('都個人（男子）'!AC11="","",VLOOKUP(AC11,都個人!$B:$G,5,FALSE))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</row>
    <row r="12" spans="1:29" ht="21.75" customHeight="1">
      <c r="A12" s="66" t="str">
        <f>基本登録!$A$18</f>
        <v>３</v>
      </c>
      <c r="B12" s="282" t="str">
        <f>IF('都個人（男子）'!AC12="","",VLOOKUP(AC12,都個人!$B:$G,4,FALSE))</f>
        <v/>
      </c>
      <c r="C12" s="283"/>
      <c r="D12" s="283"/>
      <c r="E12" s="283"/>
      <c r="F12" s="284"/>
      <c r="G12" s="72" t="str">
        <f>IF('都個人（男子）'!AC12="","",VLOOKUP(AC12,都個人!$B:$G,5,FALSE))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</row>
    <row r="13" spans="1:29" ht="21.75" customHeight="1">
      <c r="A13" s="66" t="str">
        <f>基本登録!$A$19</f>
        <v>４</v>
      </c>
      <c r="B13" s="282" t="str">
        <f>IF('都個人（男子）'!AC13="","",VLOOKUP(AC13,都個人!$B:$G,4,FALSE))</f>
        <v/>
      </c>
      <c r="C13" s="283"/>
      <c r="D13" s="283"/>
      <c r="E13" s="283"/>
      <c r="F13" s="284"/>
      <c r="G13" s="72" t="str">
        <f>IF('都個人（男子）'!AC13="","",VLOOKUP(AC13,都個人!$B:$G,5,FALSE))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</row>
    <row r="14" spans="1:29" ht="21.75" customHeight="1">
      <c r="A14" s="66" t="str">
        <f>基本登録!$A$20</f>
        <v>５</v>
      </c>
      <c r="B14" s="282" t="str">
        <f>IF('都個人（男子）'!AC14="","",VLOOKUP(AC14,都個人!$B:$G,4,FALSE))</f>
        <v/>
      </c>
      <c r="C14" s="283"/>
      <c r="D14" s="283"/>
      <c r="E14" s="283"/>
      <c r="F14" s="284"/>
      <c r="G14" s="72" t="str">
        <f>IF('都個人（男子）'!AC14="","",VLOOKUP(AC14,都個人!$B:$G,5,FALSE))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</row>
    <row r="15" spans="1:29" ht="21.75" customHeight="1">
      <c r="A15" s="66" t="str">
        <f>基本登録!$A$21</f>
        <v>補</v>
      </c>
      <c r="B15" s="282" t="str">
        <f>IF('都個人（男子）'!AC15="","",VLOOKUP(AC15,都個人!$B:$G,4,FALSE))</f>
        <v/>
      </c>
      <c r="C15" s="283"/>
      <c r="D15" s="283"/>
      <c r="E15" s="283"/>
      <c r="F15" s="284"/>
      <c r="G15" s="72" t="str">
        <f>IF('都個人（男子）'!AC15="","",VLOOKUP(AC15,都個人!$B:$G,5,FALSE))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</row>
    <row r="16" spans="1:29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IF(VLOOKUP(AC31,都個人!$B:$G,2,FALSE)="","",VLOOKUP(AC31,都個人!$B:$G,2,FALSE))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50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 t="s">
        <v>32</v>
      </c>
      <c r="K28" s="81" t="s">
        <v>33</v>
      </c>
      <c r="L28" s="81" t="s">
        <v>34</v>
      </c>
      <c r="M28" s="81" t="s">
        <v>35</v>
      </c>
      <c r="N28" s="81" t="s">
        <v>36</v>
      </c>
      <c r="O28" s="81" t="s">
        <v>37</v>
      </c>
      <c r="P28" s="81" t="s">
        <v>38</v>
      </c>
      <c r="Q28" s="63" t="str">
        <f>IF(AC31="","",AC31)</f>
        <v/>
      </c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86"/>
      <c r="I30" s="279" t="str">
        <f>IFERROR(VLOOKUP(D23,基本登録!$B$8:$G$13,5,FALSE),"")</f>
        <v>予選</v>
      </c>
      <c r="J30" s="279"/>
      <c r="K30" s="279"/>
      <c r="L30" s="87"/>
      <c r="M30" s="86"/>
      <c r="N30" s="279" t="str">
        <f>IFERROR(VLOOKUP(D23,基本登録!$B$8:$G$13,6,FALSE),"")</f>
        <v>準決勝</v>
      </c>
      <c r="O30" s="279"/>
      <c r="P30" s="279"/>
      <c r="Q30" s="87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IF('都個人（男子）'!AC31="","",VLOOKUP(AC31,都個人!$B:$G,4,FALSE))</f>
        <v/>
      </c>
      <c r="C31" s="283"/>
      <c r="D31" s="283"/>
      <c r="E31" s="283"/>
      <c r="F31" s="284"/>
      <c r="G31" s="72" t="str">
        <f>IF('都個人（男子）'!AC31="","",VLOOKUP(AC31,都個人!$B:$G,5,FALSE))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75"/>
      <c r="AC31" s="54" t="str">
        <f>都個人!B4</f>
        <v/>
      </c>
    </row>
    <row r="32" spans="1:29" ht="21.75" customHeight="1">
      <c r="A32" s="66" t="str">
        <f>基本登録!$A$17</f>
        <v>２</v>
      </c>
      <c r="B32" s="282" t="str">
        <f>IF('都個人（男子）'!AC32="","",VLOOKUP(AC32,都個人!$B:$G,4,FALSE))</f>
        <v/>
      </c>
      <c r="C32" s="283"/>
      <c r="D32" s="283"/>
      <c r="E32" s="283"/>
      <c r="F32" s="284"/>
      <c r="G32" s="72" t="str">
        <f>IF('都個人（男子）'!AC32="","",VLOOKUP(AC32,都個人!$B:$G,5,FALSE))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</row>
    <row r="33" spans="1:24" ht="21.75" customHeight="1">
      <c r="A33" s="66" t="str">
        <f>基本登録!$A$18</f>
        <v>３</v>
      </c>
      <c r="B33" s="282" t="str">
        <f>IF('都個人（男子）'!AC33="","",VLOOKUP(AC33,都個人!$B:$G,4,FALSE))</f>
        <v/>
      </c>
      <c r="C33" s="283"/>
      <c r="D33" s="283"/>
      <c r="E33" s="283"/>
      <c r="F33" s="284"/>
      <c r="G33" s="72" t="str">
        <f>IF('都個人（男子）'!AC33="","",VLOOKUP(AC33,都個人!$B:$G,5,FALSE))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</row>
    <row r="34" spans="1:24" ht="21.75" customHeight="1">
      <c r="A34" s="66" t="str">
        <f>基本登録!$A$19</f>
        <v>４</v>
      </c>
      <c r="B34" s="282" t="str">
        <f>IF('都個人（男子）'!AC34="","",VLOOKUP(AC34,都個人!$B:$G,4,FALSE))</f>
        <v/>
      </c>
      <c r="C34" s="283"/>
      <c r="D34" s="283"/>
      <c r="E34" s="283"/>
      <c r="F34" s="284"/>
      <c r="G34" s="72" t="str">
        <f>IF('都個人（男子）'!AC34="","",VLOOKUP(AC34,都個人!$B:$G,5,FALSE))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4" ht="21.75" customHeight="1">
      <c r="A35" s="66" t="str">
        <f>基本登録!$A$20</f>
        <v>５</v>
      </c>
      <c r="B35" s="282" t="str">
        <f>IF('都個人（男子）'!AC35="","",VLOOKUP(AC35,都個人!$B:$G,4,FALSE))</f>
        <v/>
      </c>
      <c r="C35" s="283"/>
      <c r="D35" s="283"/>
      <c r="E35" s="283"/>
      <c r="F35" s="284"/>
      <c r="G35" s="72" t="str">
        <f>IF('都個人（男子）'!AC35="","",VLOOKUP(AC35,都個人!$B:$G,5,FALSE))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4" ht="21.75" customHeight="1">
      <c r="A36" s="66" t="str">
        <f>基本登録!$A$21</f>
        <v>補</v>
      </c>
      <c r="B36" s="282" t="str">
        <f>IF('都個人（男子）'!AC36="","",VLOOKUP(AC36,都個人!$B:$G,4,FALSE))</f>
        <v/>
      </c>
      <c r="C36" s="283"/>
      <c r="D36" s="283"/>
      <c r="E36" s="283"/>
      <c r="F36" s="284"/>
      <c r="G36" s="72" t="str">
        <f>IF('都個人（男子）'!AC36="","",VLOOKUP(AC36,都個人!$B:$G,5,FALSE))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4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4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4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4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4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4" ht="39.75" customHeight="1"/>
    <row r="43" spans="1:24" ht="34.5" customHeight="1"/>
    <row r="44" spans="1:24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249" t="s">
        <v>24</v>
      </c>
      <c r="W44" s="250"/>
      <c r="X44" s="251"/>
    </row>
    <row r="45" spans="1:24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233" t="str">
        <f>IF(VLOOKUP(AC52,都個人!$B:$G,2,FALSE)="","",VLOOKUP(AC52,都個人!$B:$G,2,FALSE))</f>
        <v/>
      </c>
      <c r="W45" s="234"/>
      <c r="X45" s="235"/>
    </row>
    <row r="46" spans="1:24" ht="27" customHeight="1">
      <c r="A46" s="177" t="s">
        <v>23</v>
      </c>
      <c r="B46" s="178"/>
      <c r="C46" s="179"/>
      <c r="D46" s="241"/>
      <c r="E46" s="82" t="s">
        <v>22</v>
      </c>
      <c r="F46" s="241"/>
      <c r="G46" s="249" t="s">
        <v>21</v>
      </c>
      <c r="H46" s="250"/>
      <c r="I46" s="251"/>
      <c r="J46" s="255" t="str">
        <f>基本登録!$B$2</f>
        <v>基本登録シートの学校番号に入力して下さい</v>
      </c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83"/>
      <c r="V46" s="236"/>
      <c r="W46" s="237"/>
      <c r="X46" s="238"/>
    </row>
    <row r="47" spans="1:24" ht="9.75" customHeight="1">
      <c r="A47" s="186">
        <f>基本登録!$B$1</f>
        <v>0</v>
      </c>
      <c r="B47" s="187"/>
      <c r="C47" s="188"/>
      <c r="D47" s="252"/>
      <c r="E47" s="258" t="s">
        <v>50</v>
      </c>
      <c r="F47" s="254"/>
      <c r="G47" s="261" t="s">
        <v>20</v>
      </c>
      <c r="H47" s="262"/>
      <c r="I47" s="263"/>
      <c r="J47" s="267">
        <f>基本登録!$B$3</f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9"/>
      <c r="U47" s="239"/>
      <c r="V47" s="240"/>
      <c r="W47" s="240"/>
      <c r="X47" s="240"/>
    </row>
    <row r="48" spans="1:24" ht="16.5" customHeight="1">
      <c r="A48" s="189"/>
      <c r="B48" s="190"/>
      <c r="C48" s="191"/>
      <c r="D48" s="252"/>
      <c r="E48" s="259"/>
      <c r="F48" s="254"/>
      <c r="G48" s="264"/>
      <c r="H48" s="265"/>
      <c r="I48" s="266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41"/>
      <c r="V48" s="243" t="s">
        <v>19</v>
      </c>
      <c r="W48" s="245" t="s">
        <v>11</v>
      </c>
      <c r="X48" s="246"/>
    </row>
    <row r="49" spans="1:29" ht="27" customHeight="1">
      <c r="A49" s="192"/>
      <c r="B49" s="193"/>
      <c r="C49" s="194"/>
      <c r="D49" s="253"/>
      <c r="E49" s="260"/>
      <c r="F49" s="242"/>
      <c r="G49" s="273" t="s">
        <v>18</v>
      </c>
      <c r="H49" s="274"/>
      <c r="I49" s="275"/>
      <c r="J49" s="80" t="s">
        <v>32</v>
      </c>
      <c r="K49" s="81" t="s">
        <v>33</v>
      </c>
      <c r="L49" s="81" t="s">
        <v>34</v>
      </c>
      <c r="M49" s="81" t="s">
        <v>35</v>
      </c>
      <c r="N49" s="81" t="s">
        <v>36</v>
      </c>
      <c r="O49" s="81" t="s">
        <v>37</v>
      </c>
      <c r="P49" s="81" t="s">
        <v>38</v>
      </c>
      <c r="Q49" s="63" t="str">
        <f>IF(AC52="","",AC52)</f>
        <v/>
      </c>
      <c r="R49" s="81" t="s">
        <v>39</v>
      </c>
      <c r="S49" s="58"/>
      <c r="T49" s="59"/>
      <c r="U49" s="242"/>
      <c r="V49" s="244"/>
      <c r="W49" s="247"/>
      <c r="X49" s="248"/>
    </row>
    <row r="50" spans="1:29" ht="4.5" customHeight="1"/>
    <row r="51" spans="1:29" ht="21.75" customHeight="1">
      <c r="A51" s="66" t="s">
        <v>10</v>
      </c>
      <c r="B51" s="276" t="s">
        <v>9</v>
      </c>
      <c r="C51" s="277"/>
      <c r="D51" s="277"/>
      <c r="E51" s="277"/>
      <c r="F51" s="278"/>
      <c r="G51" s="85" t="s">
        <v>8</v>
      </c>
      <c r="H51" s="86"/>
      <c r="I51" s="279" t="str">
        <f>IFERROR(VLOOKUP(D44,基本登録!$B$8:$G$13,5,FALSE),"")</f>
        <v>予選</v>
      </c>
      <c r="J51" s="279"/>
      <c r="K51" s="279"/>
      <c r="L51" s="87"/>
      <c r="M51" s="86"/>
      <c r="N51" s="279" t="str">
        <f>IFERROR(VLOOKUP(D44,基本登録!$B$8:$G$13,6,FALSE),"")</f>
        <v>準決勝</v>
      </c>
      <c r="O51" s="279"/>
      <c r="P51" s="279"/>
      <c r="Q51" s="87"/>
      <c r="R51" s="91"/>
      <c r="S51" s="277"/>
      <c r="T51" s="277"/>
      <c r="U51" s="277"/>
      <c r="V51" s="92"/>
      <c r="W51" s="280" t="s">
        <v>7</v>
      </c>
      <c r="X51" s="281"/>
    </row>
    <row r="52" spans="1:29" ht="21.75" customHeight="1">
      <c r="A52" s="71" t="str">
        <f>基本登録!$A$16</f>
        <v>１</v>
      </c>
      <c r="B52" s="282" t="str">
        <f>IF('都個人（男子）'!AC52="","",VLOOKUP(AC52,都個人!$B:$G,4,FALSE))</f>
        <v/>
      </c>
      <c r="C52" s="283"/>
      <c r="D52" s="283"/>
      <c r="E52" s="283"/>
      <c r="F52" s="284"/>
      <c r="G52" s="72" t="str">
        <f>IF('都個人（男子）'!AC52="","",VLOOKUP(AC52,都個人!$B:$G,5,FALSE))</f>
        <v/>
      </c>
      <c r="H52" s="84"/>
      <c r="I52" s="84"/>
      <c r="J52" s="84"/>
      <c r="K52" s="57"/>
      <c r="L52" s="89"/>
      <c r="M52" s="84"/>
      <c r="N52" s="84"/>
      <c r="O52" s="84"/>
      <c r="P52" s="57"/>
      <c r="Q52" s="89"/>
      <c r="R52" s="84"/>
      <c r="S52" s="84"/>
      <c r="T52" s="84"/>
      <c r="U52" s="57"/>
      <c r="V52" s="89"/>
      <c r="W52" s="177"/>
      <c r="X52" s="179"/>
      <c r="Y52" s="75"/>
      <c r="AC52" s="54" t="str">
        <f>都個人!B5</f>
        <v/>
      </c>
    </row>
    <row r="53" spans="1:29" ht="21.75" customHeight="1">
      <c r="A53" s="66" t="str">
        <f>基本登録!$A$17</f>
        <v>２</v>
      </c>
      <c r="B53" s="282" t="str">
        <f>IF('都個人（男子）'!AC53="","",VLOOKUP(AC53,都個人!$B:$G,4,FALSE))</f>
        <v/>
      </c>
      <c r="C53" s="283"/>
      <c r="D53" s="283"/>
      <c r="E53" s="283"/>
      <c r="F53" s="284"/>
      <c r="G53" s="72" t="str">
        <f>IF('都個人（男子）'!AC53="","",VLOOKUP(AC53,都個人!$B:$G,5,FALSE))</f>
        <v/>
      </c>
      <c r="H53" s="84"/>
      <c r="I53" s="84"/>
      <c r="J53" s="84"/>
      <c r="K53" s="57"/>
      <c r="L53" s="89"/>
      <c r="M53" s="84"/>
      <c r="N53" s="84"/>
      <c r="O53" s="84"/>
      <c r="P53" s="57"/>
      <c r="Q53" s="89"/>
      <c r="R53" s="84"/>
      <c r="S53" s="84"/>
      <c r="T53" s="84"/>
      <c r="U53" s="57"/>
      <c r="V53" s="89"/>
      <c r="W53" s="177"/>
      <c r="X53" s="179"/>
    </row>
    <row r="54" spans="1:29" ht="21.75" customHeight="1">
      <c r="A54" s="66" t="str">
        <f>基本登録!$A$18</f>
        <v>３</v>
      </c>
      <c r="B54" s="282" t="str">
        <f>IF('都個人（男子）'!AC54="","",VLOOKUP(AC54,都個人!$B:$G,4,FALSE))</f>
        <v/>
      </c>
      <c r="C54" s="283"/>
      <c r="D54" s="283"/>
      <c r="E54" s="283"/>
      <c r="F54" s="284"/>
      <c r="G54" s="72" t="str">
        <f>IF('都個人（男子）'!AC54="","",VLOOKUP(AC54,都個人!$B:$G,5,FALSE))</f>
        <v/>
      </c>
      <c r="H54" s="84"/>
      <c r="I54" s="84"/>
      <c r="J54" s="84"/>
      <c r="K54" s="57"/>
      <c r="L54" s="89"/>
      <c r="M54" s="84"/>
      <c r="N54" s="84"/>
      <c r="O54" s="84"/>
      <c r="P54" s="57"/>
      <c r="Q54" s="89"/>
      <c r="R54" s="84"/>
      <c r="S54" s="84"/>
      <c r="T54" s="84"/>
      <c r="U54" s="57"/>
      <c r="V54" s="89"/>
      <c r="W54" s="177"/>
      <c r="X54" s="179"/>
    </row>
    <row r="55" spans="1:29" ht="21.75" customHeight="1">
      <c r="A55" s="66" t="str">
        <f>基本登録!$A$19</f>
        <v>４</v>
      </c>
      <c r="B55" s="282" t="str">
        <f>IF('都個人（男子）'!AC55="","",VLOOKUP(AC55,都個人!$B:$G,4,FALSE))</f>
        <v/>
      </c>
      <c r="C55" s="283"/>
      <c r="D55" s="283"/>
      <c r="E55" s="283"/>
      <c r="F55" s="284"/>
      <c r="G55" s="72" t="str">
        <f>IF('都個人（男子）'!AC55="","",VLOOKUP(AC55,都個人!$B:$G,5,FALSE))</f>
        <v/>
      </c>
      <c r="H55" s="84"/>
      <c r="I55" s="84"/>
      <c r="J55" s="84"/>
      <c r="K55" s="57"/>
      <c r="L55" s="89"/>
      <c r="M55" s="84"/>
      <c r="N55" s="84"/>
      <c r="O55" s="84"/>
      <c r="P55" s="57"/>
      <c r="Q55" s="89"/>
      <c r="R55" s="84"/>
      <c r="S55" s="84"/>
      <c r="T55" s="84"/>
      <c r="U55" s="57"/>
      <c r="V55" s="89"/>
      <c r="W55" s="177"/>
      <c r="X55" s="179"/>
    </row>
    <row r="56" spans="1:29" ht="21.75" customHeight="1">
      <c r="A56" s="66" t="str">
        <f>基本登録!$A$20</f>
        <v>５</v>
      </c>
      <c r="B56" s="282" t="str">
        <f>IF('都個人（男子）'!AC56="","",VLOOKUP(AC56,都個人!$B:$G,4,FALSE))</f>
        <v/>
      </c>
      <c r="C56" s="283"/>
      <c r="D56" s="283"/>
      <c r="E56" s="283"/>
      <c r="F56" s="284"/>
      <c r="G56" s="72" t="str">
        <f>IF('都個人（男子）'!AC56="","",VLOOKUP(AC56,都個人!$B:$G,5,FALSE))</f>
        <v/>
      </c>
      <c r="H56" s="84"/>
      <c r="I56" s="84"/>
      <c r="J56" s="84"/>
      <c r="K56" s="57"/>
      <c r="L56" s="89"/>
      <c r="M56" s="84"/>
      <c r="N56" s="84"/>
      <c r="O56" s="84"/>
      <c r="P56" s="57"/>
      <c r="Q56" s="89"/>
      <c r="R56" s="84"/>
      <c r="S56" s="84"/>
      <c r="T56" s="84"/>
      <c r="U56" s="57"/>
      <c r="V56" s="89"/>
      <c r="W56" s="177"/>
      <c r="X56" s="179"/>
    </row>
    <row r="57" spans="1:29" ht="21.75" customHeight="1">
      <c r="A57" s="66" t="str">
        <f>基本登録!$A$21</f>
        <v>補</v>
      </c>
      <c r="B57" s="282" t="str">
        <f>IF('都個人（男子）'!AC57="","",VLOOKUP(AC57,都個人!$B:$G,4,FALSE))</f>
        <v/>
      </c>
      <c r="C57" s="283"/>
      <c r="D57" s="283"/>
      <c r="E57" s="283"/>
      <c r="F57" s="284"/>
      <c r="G57" s="72" t="str">
        <f>IF('都個人（男子）'!AC57="","",VLOOKUP(AC57,都個人!$B:$G,5,FALSE))</f>
        <v/>
      </c>
      <c r="H57" s="66"/>
      <c r="I57" s="66"/>
      <c r="J57" s="66"/>
      <c r="K57" s="88"/>
      <c r="L57" s="89"/>
      <c r="M57" s="66"/>
      <c r="N57" s="66"/>
      <c r="O57" s="66"/>
      <c r="P57" s="88"/>
      <c r="Q57" s="89"/>
      <c r="R57" s="66"/>
      <c r="S57" s="66"/>
      <c r="T57" s="66"/>
      <c r="U57" s="88"/>
      <c r="V57" s="89"/>
      <c r="W57" s="177"/>
      <c r="X57" s="179"/>
    </row>
    <row r="58" spans="1:29" ht="19.5" customHeight="1">
      <c r="A58" s="177"/>
      <c r="B58" s="285"/>
      <c r="C58" s="285"/>
      <c r="D58" s="285"/>
      <c r="E58" s="285"/>
      <c r="F58" s="285"/>
      <c r="G58" s="286"/>
      <c r="H58" s="280" t="s">
        <v>5</v>
      </c>
      <c r="I58" s="287"/>
      <c r="J58" s="287"/>
      <c r="K58" s="287"/>
      <c r="L58" s="89"/>
      <c r="M58" s="280" t="s">
        <v>5</v>
      </c>
      <c r="N58" s="287"/>
      <c r="O58" s="287"/>
      <c r="P58" s="287"/>
      <c r="Q58" s="89"/>
      <c r="R58" s="280" t="s">
        <v>5</v>
      </c>
      <c r="S58" s="287"/>
      <c r="T58" s="287"/>
      <c r="U58" s="287"/>
      <c r="V58" s="89"/>
      <c r="W58" s="177"/>
      <c r="X58" s="179"/>
    </row>
    <row r="59" spans="1:29" ht="24.75" customHeight="1">
      <c r="A59" s="276" t="s">
        <v>4</v>
      </c>
      <c r="B59" s="279"/>
      <c r="C59" s="279"/>
      <c r="D59" s="279"/>
      <c r="E59" s="279"/>
      <c r="F59" s="279"/>
      <c r="G59" s="278"/>
      <c r="H59" s="177"/>
      <c r="I59" s="178"/>
      <c r="J59" s="178"/>
      <c r="K59" s="178"/>
      <c r="L59" s="179"/>
      <c r="M59" s="177"/>
      <c r="N59" s="178"/>
      <c r="O59" s="178"/>
      <c r="P59" s="178"/>
      <c r="Q59" s="179"/>
      <c r="R59" s="177"/>
      <c r="S59" s="178"/>
      <c r="T59" s="178"/>
      <c r="U59" s="178"/>
      <c r="V59" s="179"/>
      <c r="W59" s="177"/>
      <c r="X59" s="179"/>
    </row>
    <row r="60" spans="1:29" ht="4.5" customHeight="1">
      <c r="A60" s="288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29" t="s">
        <v>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90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249" t="s">
        <v>24</v>
      </c>
      <c r="W65" s="250"/>
      <c r="X65" s="251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233" t="str">
        <f>IF(VLOOKUP(AC73,都個人!$B:$G,2,FALSE)="","",VLOOKUP(AC73,都個人!$B:$G,2,FALSE))</f>
        <v/>
      </c>
      <c r="W66" s="234"/>
      <c r="X66" s="235"/>
    </row>
    <row r="67" spans="1:29" ht="27" customHeight="1">
      <c r="A67" s="177" t="s">
        <v>23</v>
      </c>
      <c r="B67" s="178"/>
      <c r="C67" s="179"/>
      <c r="D67" s="241"/>
      <c r="E67" s="82" t="s">
        <v>22</v>
      </c>
      <c r="F67" s="241"/>
      <c r="G67" s="249" t="s">
        <v>21</v>
      </c>
      <c r="H67" s="250"/>
      <c r="I67" s="251"/>
      <c r="J67" s="255" t="str">
        <f>基本登録!$B$2</f>
        <v>基本登録シートの学校番号に入力して下さい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7"/>
      <c r="U67" s="83"/>
      <c r="V67" s="236"/>
      <c r="W67" s="237"/>
      <c r="X67" s="238"/>
    </row>
    <row r="68" spans="1:29" ht="9.75" customHeight="1">
      <c r="A68" s="186">
        <f>基本登録!$B$1</f>
        <v>0</v>
      </c>
      <c r="B68" s="187"/>
      <c r="C68" s="188"/>
      <c r="D68" s="252"/>
      <c r="E68" s="258" t="s">
        <v>50</v>
      </c>
      <c r="F68" s="254"/>
      <c r="G68" s="261" t="s">
        <v>20</v>
      </c>
      <c r="H68" s="262"/>
      <c r="I68" s="263"/>
      <c r="J68" s="267">
        <f>基本登録!$B$3</f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9"/>
      <c r="U68" s="239"/>
      <c r="V68" s="240"/>
      <c r="W68" s="240"/>
      <c r="X68" s="240"/>
    </row>
    <row r="69" spans="1:29" ht="16.5" customHeight="1">
      <c r="A69" s="189"/>
      <c r="B69" s="190"/>
      <c r="C69" s="191"/>
      <c r="D69" s="252"/>
      <c r="E69" s="259"/>
      <c r="F69" s="254"/>
      <c r="G69" s="264"/>
      <c r="H69" s="265"/>
      <c r="I69" s="266"/>
      <c r="J69" s="270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41"/>
      <c r="V69" s="243" t="s">
        <v>19</v>
      </c>
      <c r="W69" s="245" t="s">
        <v>11</v>
      </c>
      <c r="X69" s="246"/>
    </row>
    <row r="70" spans="1:29" ht="27" customHeight="1">
      <c r="A70" s="192"/>
      <c r="B70" s="193"/>
      <c r="C70" s="194"/>
      <c r="D70" s="253"/>
      <c r="E70" s="260"/>
      <c r="F70" s="242"/>
      <c r="G70" s="273" t="s">
        <v>18</v>
      </c>
      <c r="H70" s="274"/>
      <c r="I70" s="275"/>
      <c r="J70" s="80" t="s">
        <v>32</v>
      </c>
      <c r="K70" s="81" t="s">
        <v>33</v>
      </c>
      <c r="L70" s="81" t="s">
        <v>34</v>
      </c>
      <c r="M70" s="81" t="s">
        <v>35</v>
      </c>
      <c r="N70" s="81" t="s">
        <v>36</v>
      </c>
      <c r="O70" s="81" t="s">
        <v>37</v>
      </c>
      <c r="P70" s="81" t="s">
        <v>38</v>
      </c>
      <c r="Q70" s="63" t="str">
        <f>IF(AC73="","",AC73)</f>
        <v/>
      </c>
      <c r="R70" s="81" t="s">
        <v>39</v>
      </c>
      <c r="S70" s="58"/>
      <c r="T70" s="59"/>
      <c r="U70" s="242"/>
      <c r="V70" s="244"/>
      <c r="W70" s="247"/>
      <c r="X70" s="248"/>
    </row>
    <row r="71" spans="1:29" ht="4.5" customHeight="1"/>
    <row r="72" spans="1:29" ht="21.75" customHeight="1">
      <c r="A72" s="66" t="s">
        <v>10</v>
      </c>
      <c r="B72" s="276" t="s">
        <v>9</v>
      </c>
      <c r="C72" s="277"/>
      <c r="D72" s="277"/>
      <c r="E72" s="277"/>
      <c r="F72" s="278"/>
      <c r="G72" s="85" t="s">
        <v>8</v>
      </c>
      <c r="H72" s="86"/>
      <c r="I72" s="279" t="str">
        <f>IFERROR(VLOOKUP(D65,基本登録!$B$8:$G$13,5,FALSE),"")</f>
        <v>予選</v>
      </c>
      <c r="J72" s="279"/>
      <c r="K72" s="279"/>
      <c r="L72" s="87"/>
      <c r="M72" s="86"/>
      <c r="N72" s="279" t="str">
        <f>IFERROR(VLOOKUP(D65,基本登録!$B$8:$G$13,6,FALSE),"")</f>
        <v>準決勝</v>
      </c>
      <c r="O72" s="279"/>
      <c r="P72" s="279"/>
      <c r="Q72" s="87"/>
      <c r="R72" s="91"/>
      <c r="S72" s="277"/>
      <c r="T72" s="277"/>
      <c r="U72" s="277"/>
      <c r="V72" s="92"/>
      <c r="W72" s="280" t="s">
        <v>7</v>
      </c>
      <c r="X72" s="281"/>
    </row>
    <row r="73" spans="1:29" ht="21.75" customHeight="1">
      <c r="A73" s="71" t="str">
        <f>基本登録!$A$16</f>
        <v>１</v>
      </c>
      <c r="B73" s="282" t="str">
        <f>IF('都個人（男子）'!AC73="","",VLOOKUP(AC73,都個人!$B:$G,4,FALSE))</f>
        <v/>
      </c>
      <c r="C73" s="283"/>
      <c r="D73" s="283"/>
      <c r="E73" s="283"/>
      <c r="F73" s="284"/>
      <c r="G73" s="72" t="str">
        <f>IF('都個人（男子）'!AC73="","",VLOOKUP(AC73,都個人!$B:$G,5,FALSE))</f>
        <v/>
      </c>
      <c r="H73" s="84"/>
      <c r="I73" s="84"/>
      <c r="J73" s="84"/>
      <c r="K73" s="57"/>
      <c r="L73" s="89"/>
      <c r="M73" s="84"/>
      <c r="N73" s="84"/>
      <c r="O73" s="84"/>
      <c r="P73" s="57"/>
      <c r="Q73" s="89"/>
      <c r="R73" s="84"/>
      <c r="S73" s="84"/>
      <c r="T73" s="84"/>
      <c r="U73" s="57"/>
      <c r="V73" s="89"/>
      <c r="W73" s="177"/>
      <c r="X73" s="179"/>
      <c r="Y73" s="75"/>
      <c r="AC73" s="54" t="str">
        <f>都個人!B6</f>
        <v/>
      </c>
    </row>
    <row r="74" spans="1:29" ht="21.75" customHeight="1">
      <c r="A74" s="66" t="str">
        <f>基本登録!$A$17</f>
        <v>２</v>
      </c>
      <c r="B74" s="282" t="str">
        <f>IF('都個人（男子）'!AC74="","",VLOOKUP(AC74,都個人!$B:$G,4,FALSE))</f>
        <v/>
      </c>
      <c r="C74" s="283"/>
      <c r="D74" s="283"/>
      <c r="E74" s="283"/>
      <c r="F74" s="284"/>
      <c r="G74" s="72" t="str">
        <f>IF('都個人（男子）'!AC74="","",VLOOKUP(AC74,都個人!$B:$G,5,FALSE))</f>
        <v/>
      </c>
      <c r="H74" s="84"/>
      <c r="I74" s="84"/>
      <c r="J74" s="84"/>
      <c r="K74" s="57"/>
      <c r="L74" s="89"/>
      <c r="M74" s="84"/>
      <c r="N74" s="84"/>
      <c r="O74" s="84"/>
      <c r="P74" s="57"/>
      <c r="Q74" s="89"/>
      <c r="R74" s="84"/>
      <c r="S74" s="84"/>
      <c r="T74" s="84"/>
      <c r="U74" s="57"/>
      <c r="V74" s="89"/>
      <c r="W74" s="177"/>
      <c r="X74" s="179"/>
    </row>
    <row r="75" spans="1:29" ht="21.75" customHeight="1">
      <c r="A75" s="66" t="str">
        <f>基本登録!$A$18</f>
        <v>３</v>
      </c>
      <c r="B75" s="282" t="str">
        <f>IF('都個人（男子）'!AC75="","",VLOOKUP(AC75,都個人!$B:$G,4,FALSE))</f>
        <v/>
      </c>
      <c r="C75" s="283"/>
      <c r="D75" s="283"/>
      <c r="E75" s="283"/>
      <c r="F75" s="284"/>
      <c r="G75" s="72" t="str">
        <f>IF('都個人（男子）'!AC75="","",VLOOKUP(AC75,都個人!$B:$G,5,FALSE))</f>
        <v/>
      </c>
      <c r="H75" s="84"/>
      <c r="I75" s="84"/>
      <c r="J75" s="84"/>
      <c r="K75" s="57"/>
      <c r="L75" s="89"/>
      <c r="M75" s="84"/>
      <c r="N75" s="84"/>
      <c r="O75" s="84"/>
      <c r="P75" s="57"/>
      <c r="Q75" s="89"/>
      <c r="R75" s="84"/>
      <c r="S75" s="84"/>
      <c r="T75" s="84"/>
      <c r="U75" s="57"/>
      <c r="V75" s="89"/>
      <c r="W75" s="177"/>
      <c r="X75" s="179"/>
    </row>
    <row r="76" spans="1:29" ht="21.75" customHeight="1">
      <c r="A76" s="66" t="str">
        <f>基本登録!$A$19</f>
        <v>４</v>
      </c>
      <c r="B76" s="282" t="str">
        <f>IF('都個人（男子）'!AC76="","",VLOOKUP(AC76,都個人!$B:$G,4,FALSE))</f>
        <v/>
      </c>
      <c r="C76" s="283"/>
      <c r="D76" s="283"/>
      <c r="E76" s="283"/>
      <c r="F76" s="284"/>
      <c r="G76" s="72" t="str">
        <f>IF('都個人（男子）'!AC76="","",VLOOKUP(AC76,都個人!$B:$G,5,FALSE))</f>
        <v/>
      </c>
      <c r="H76" s="84"/>
      <c r="I76" s="84"/>
      <c r="J76" s="84"/>
      <c r="K76" s="57"/>
      <c r="L76" s="89"/>
      <c r="M76" s="84"/>
      <c r="N76" s="84"/>
      <c r="O76" s="84"/>
      <c r="P76" s="57"/>
      <c r="Q76" s="89"/>
      <c r="R76" s="84"/>
      <c r="S76" s="84"/>
      <c r="T76" s="84"/>
      <c r="U76" s="57"/>
      <c r="V76" s="89"/>
      <c r="W76" s="177"/>
      <c r="X76" s="179"/>
    </row>
    <row r="77" spans="1:29" ht="21.75" customHeight="1">
      <c r="A77" s="66" t="str">
        <f>基本登録!$A$20</f>
        <v>５</v>
      </c>
      <c r="B77" s="282" t="str">
        <f>IF('都個人（男子）'!AC77="","",VLOOKUP(AC77,都個人!$B:$G,4,FALSE))</f>
        <v/>
      </c>
      <c r="C77" s="283"/>
      <c r="D77" s="283"/>
      <c r="E77" s="283"/>
      <c r="F77" s="284"/>
      <c r="G77" s="72" t="str">
        <f>IF('都個人（男子）'!AC77="","",VLOOKUP(AC77,都個人!$B:$G,5,FALSE))</f>
        <v/>
      </c>
      <c r="H77" s="84"/>
      <c r="I77" s="84"/>
      <c r="J77" s="84"/>
      <c r="K77" s="57"/>
      <c r="L77" s="89"/>
      <c r="M77" s="84"/>
      <c r="N77" s="84"/>
      <c r="O77" s="84"/>
      <c r="P77" s="57"/>
      <c r="Q77" s="89"/>
      <c r="R77" s="84"/>
      <c r="S77" s="84"/>
      <c r="T77" s="84"/>
      <c r="U77" s="57"/>
      <c r="V77" s="89"/>
      <c r="W77" s="177"/>
      <c r="X77" s="179"/>
    </row>
    <row r="78" spans="1:29" ht="21.75" customHeight="1">
      <c r="A78" s="66" t="str">
        <f>基本登録!$A$21</f>
        <v>補</v>
      </c>
      <c r="B78" s="282" t="str">
        <f>IF('都個人（男子）'!AC78="","",VLOOKUP(AC78,都個人!$B:$G,4,FALSE))</f>
        <v/>
      </c>
      <c r="C78" s="283"/>
      <c r="D78" s="283"/>
      <c r="E78" s="283"/>
      <c r="F78" s="284"/>
      <c r="G78" s="72" t="str">
        <f>IF('都個人（男子）'!AC78="","",VLOOKUP(AC78,都個人!$B:$G,5,FALSE))</f>
        <v/>
      </c>
      <c r="H78" s="66"/>
      <c r="I78" s="66"/>
      <c r="J78" s="66"/>
      <c r="K78" s="88"/>
      <c r="L78" s="89"/>
      <c r="M78" s="66"/>
      <c r="N78" s="66"/>
      <c r="O78" s="66"/>
      <c r="P78" s="88"/>
      <c r="Q78" s="89"/>
      <c r="R78" s="66"/>
      <c r="S78" s="66"/>
      <c r="T78" s="66"/>
      <c r="U78" s="88"/>
      <c r="V78" s="89"/>
      <c r="W78" s="177"/>
      <c r="X78" s="179"/>
    </row>
    <row r="79" spans="1:29" ht="19.5" customHeight="1">
      <c r="A79" s="177"/>
      <c r="B79" s="285"/>
      <c r="C79" s="285"/>
      <c r="D79" s="285"/>
      <c r="E79" s="285"/>
      <c r="F79" s="285"/>
      <c r="G79" s="286"/>
      <c r="H79" s="280" t="s">
        <v>5</v>
      </c>
      <c r="I79" s="287"/>
      <c r="J79" s="287"/>
      <c r="K79" s="287"/>
      <c r="L79" s="89"/>
      <c r="M79" s="280" t="s">
        <v>5</v>
      </c>
      <c r="N79" s="287"/>
      <c r="O79" s="287"/>
      <c r="P79" s="287"/>
      <c r="Q79" s="89"/>
      <c r="R79" s="280" t="s">
        <v>5</v>
      </c>
      <c r="S79" s="287"/>
      <c r="T79" s="287"/>
      <c r="U79" s="287"/>
      <c r="V79" s="89"/>
      <c r="W79" s="177"/>
      <c r="X79" s="179"/>
    </row>
    <row r="80" spans="1:29" ht="24.75" customHeight="1">
      <c r="A80" s="276" t="s">
        <v>4</v>
      </c>
      <c r="B80" s="279"/>
      <c r="C80" s="279"/>
      <c r="D80" s="279"/>
      <c r="E80" s="279"/>
      <c r="F80" s="279"/>
      <c r="G80" s="278"/>
      <c r="H80" s="177"/>
      <c r="I80" s="178"/>
      <c r="J80" s="178"/>
      <c r="K80" s="178"/>
      <c r="L80" s="179"/>
      <c r="M80" s="177"/>
      <c r="N80" s="178"/>
      <c r="O80" s="178"/>
      <c r="P80" s="178"/>
      <c r="Q80" s="179"/>
      <c r="R80" s="177"/>
      <c r="S80" s="178"/>
      <c r="T80" s="178"/>
      <c r="U80" s="178"/>
      <c r="V80" s="179"/>
      <c r="W80" s="177"/>
      <c r="X80" s="179"/>
    </row>
    <row r="81" spans="1:29" ht="4.5" customHeight="1">
      <c r="A81" s="288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29" t="s">
        <v>2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90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249" t="s">
        <v>24</v>
      </c>
      <c r="W86" s="250"/>
      <c r="X86" s="251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233" t="str">
        <f>IF(VLOOKUP(AC94,都個人!$B:$G,2,FALSE)="","",VLOOKUP(AC94,都個人!$B:$G,2,FALSE))</f>
        <v/>
      </c>
      <c r="W87" s="234"/>
      <c r="X87" s="235"/>
    </row>
    <row r="88" spans="1:29" ht="27" customHeight="1">
      <c r="A88" s="177" t="s">
        <v>23</v>
      </c>
      <c r="B88" s="178"/>
      <c r="C88" s="179"/>
      <c r="D88" s="241"/>
      <c r="E88" s="82" t="s">
        <v>22</v>
      </c>
      <c r="F88" s="241"/>
      <c r="G88" s="249" t="s">
        <v>21</v>
      </c>
      <c r="H88" s="250"/>
      <c r="I88" s="251"/>
      <c r="J88" s="255" t="str">
        <f>基本登録!$B$2</f>
        <v>基本登録シートの学校番号に入力して下さい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83"/>
      <c r="V88" s="236"/>
      <c r="W88" s="237"/>
      <c r="X88" s="238"/>
    </row>
    <row r="89" spans="1:29" ht="9.75" customHeight="1">
      <c r="A89" s="186">
        <f>基本登録!$B$1</f>
        <v>0</v>
      </c>
      <c r="B89" s="187"/>
      <c r="C89" s="188"/>
      <c r="D89" s="252"/>
      <c r="E89" s="258" t="s">
        <v>50</v>
      </c>
      <c r="F89" s="254"/>
      <c r="G89" s="261" t="s">
        <v>20</v>
      </c>
      <c r="H89" s="262"/>
      <c r="I89" s="263"/>
      <c r="J89" s="267">
        <f>基本登録!$B$3</f>
        <v>0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9"/>
      <c r="V89" s="240"/>
      <c r="W89" s="240"/>
      <c r="X89" s="240"/>
    </row>
    <row r="90" spans="1:29" ht="16.5" customHeight="1">
      <c r="A90" s="189"/>
      <c r="B90" s="190"/>
      <c r="C90" s="191"/>
      <c r="D90" s="252"/>
      <c r="E90" s="259"/>
      <c r="F90" s="254"/>
      <c r="G90" s="264"/>
      <c r="H90" s="265"/>
      <c r="I90" s="266"/>
      <c r="J90" s="270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41"/>
      <c r="V90" s="243" t="s">
        <v>19</v>
      </c>
      <c r="W90" s="245" t="s">
        <v>11</v>
      </c>
      <c r="X90" s="246"/>
    </row>
    <row r="91" spans="1:29" ht="27" customHeight="1">
      <c r="A91" s="192"/>
      <c r="B91" s="193"/>
      <c r="C91" s="194"/>
      <c r="D91" s="253"/>
      <c r="E91" s="260"/>
      <c r="F91" s="242"/>
      <c r="G91" s="273" t="s">
        <v>18</v>
      </c>
      <c r="H91" s="274"/>
      <c r="I91" s="275"/>
      <c r="J91" s="80" t="s">
        <v>32</v>
      </c>
      <c r="K91" s="81" t="s">
        <v>33</v>
      </c>
      <c r="L91" s="81" t="s">
        <v>34</v>
      </c>
      <c r="M91" s="81" t="s">
        <v>35</v>
      </c>
      <c r="N91" s="81" t="s">
        <v>36</v>
      </c>
      <c r="O91" s="81" t="s">
        <v>37</v>
      </c>
      <c r="P91" s="81" t="s">
        <v>38</v>
      </c>
      <c r="Q91" s="63" t="str">
        <f>IF(AC94="","",AC94)</f>
        <v/>
      </c>
      <c r="R91" s="81" t="s">
        <v>39</v>
      </c>
      <c r="S91" s="58"/>
      <c r="T91" s="59"/>
      <c r="U91" s="242"/>
      <c r="V91" s="244"/>
      <c r="W91" s="247"/>
      <c r="X91" s="248"/>
    </row>
    <row r="92" spans="1:29" ht="4.5" customHeight="1"/>
    <row r="93" spans="1:29" ht="21.75" customHeight="1">
      <c r="A93" s="66" t="s">
        <v>10</v>
      </c>
      <c r="B93" s="276" t="s">
        <v>9</v>
      </c>
      <c r="C93" s="277"/>
      <c r="D93" s="277"/>
      <c r="E93" s="277"/>
      <c r="F93" s="278"/>
      <c r="G93" s="85" t="s">
        <v>8</v>
      </c>
      <c r="H93" s="86"/>
      <c r="I93" s="279" t="str">
        <f>IFERROR(VLOOKUP(D86,基本登録!$B$8:$G$13,5,FALSE),"")</f>
        <v>予選</v>
      </c>
      <c r="J93" s="279"/>
      <c r="K93" s="279"/>
      <c r="L93" s="87"/>
      <c r="M93" s="86"/>
      <c r="N93" s="279" t="str">
        <f>IFERROR(VLOOKUP(D86,基本登録!$B$8:$G$13,6,FALSE),"")</f>
        <v>準決勝</v>
      </c>
      <c r="O93" s="279"/>
      <c r="P93" s="279"/>
      <c r="Q93" s="87"/>
      <c r="R93" s="91"/>
      <c r="S93" s="277"/>
      <c r="T93" s="277"/>
      <c r="U93" s="277"/>
      <c r="V93" s="92"/>
      <c r="W93" s="280" t="s">
        <v>7</v>
      </c>
      <c r="X93" s="281"/>
    </row>
    <row r="94" spans="1:29" ht="21.75" customHeight="1">
      <c r="A94" s="71" t="str">
        <f>基本登録!$A$16</f>
        <v>１</v>
      </c>
      <c r="B94" s="282" t="str">
        <f>IF('都個人（男子）'!AC94="","",VLOOKUP(AC94,都個人!$B:$G,4,FALSE))</f>
        <v/>
      </c>
      <c r="C94" s="283"/>
      <c r="D94" s="283"/>
      <c r="E94" s="283"/>
      <c r="F94" s="284"/>
      <c r="G94" s="72" t="str">
        <f>IF('都個人（男子）'!AC94="","",VLOOKUP(AC94,都個人!$B:$G,5,FALSE))</f>
        <v/>
      </c>
      <c r="H94" s="84"/>
      <c r="I94" s="84"/>
      <c r="J94" s="84"/>
      <c r="K94" s="57"/>
      <c r="L94" s="89"/>
      <c r="M94" s="84"/>
      <c r="N94" s="84"/>
      <c r="O94" s="84"/>
      <c r="P94" s="57"/>
      <c r="Q94" s="89"/>
      <c r="R94" s="84"/>
      <c r="S94" s="84"/>
      <c r="T94" s="84"/>
      <c r="U94" s="57"/>
      <c r="V94" s="89"/>
      <c r="W94" s="177"/>
      <c r="X94" s="179"/>
      <c r="Y94" s="75"/>
      <c r="AC94" s="54" t="str">
        <f>都個人!B7</f>
        <v/>
      </c>
    </row>
    <row r="95" spans="1:29" ht="21.75" customHeight="1">
      <c r="A95" s="66" t="str">
        <f>基本登録!$A$17</f>
        <v>２</v>
      </c>
      <c r="B95" s="282" t="str">
        <f>IF('都個人（男子）'!AC95="","",VLOOKUP(AC95,都個人!$B:$G,4,FALSE))</f>
        <v/>
      </c>
      <c r="C95" s="283"/>
      <c r="D95" s="283"/>
      <c r="E95" s="283"/>
      <c r="F95" s="284"/>
      <c r="G95" s="72" t="str">
        <f>IF('都個人（男子）'!AC95="","",VLOOKUP(AC95,都個人!$B:$G,5,FALSE))</f>
        <v/>
      </c>
      <c r="H95" s="84"/>
      <c r="I95" s="84"/>
      <c r="J95" s="84"/>
      <c r="K95" s="57"/>
      <c r="L95" s="89"/>
      <c r="M95" s="84"/>
      <c r="N95" s="84"/>
      <c r="O95" s="84"/>
      <c r="P95" s="57"/>
      <c r="Q95" s="89"/>
      <c r="R95" s="84"/>
      <c r="S95" s="84"/>
      <c r="T95" s="84"/>
      <c r="U95" s="57"/>
      <c r="V95" s="89"/>
      <c r="W95" s="177"/>
      <c r="X95" s="179"/>
    </row>
    <row r="96" spans="1:29" ht="21.75" customHeight="1">
      <c r="A96" s="66" t="str">
        <f>基本登録!$A$18</f>
        <v>３</v>
      </c>
      <c r="B96" s="282" t="str">
        <f>IF('都個人（男子）'!AC96="","",VLOOKUP(AC96,都個人!$B:$G,4,FALSE))</f>
        <v/>
      </c>
      <c r="C96" s="283"/>
      <c r="D96" s="283"/>
      <c r="E96" s="283"/>
      <c r="F96" s="284"/>
      <c r="G96" s="72" t="str">
        <f>IF('都個人（男子）'!AC96="","",VLOOKUP(AC96,都個人!$B:$G,5,FALSE))</f>
        <v/>
      </c>
      <c r="H96" s="84"/>
      <c r="I96" s="84"/>
      <c r="J96" s="84"/>
      <c r="K96" s="57"/>
      <c r="L96" s="89"/>
      <c r="M96" s="84"/>
      <c r="N96" s="84"/>
      <c r="O96" s="84"/>
      <c r="P96" s="57"/>
      <c r="Q96" s="89"/>
      <c r="R96" s="84"/>
      <c r="S96" s="84"/>
      <c r="T96" s="84"/>
      <c r="U96" s="57"/>
      <c r="V96" s="89"/>
      <c r="W96" s="177"/>
      <c r="X96" s="179"/>
    </row>
    <row r="97" spans="1:24" ht="21.75" customHeight="1">
      <c r="A97" s="66" t="str">
        <f>基本登録!$A$19</f>
        <v>４</v>
      </c>
      <c r="B97" s="282" t="str">
        <f>IF('都個人（男子）'!AC97="","",VLOOKUP(AC97,都個人!$B:$G,4,FALSE))</f>
        <v/>
      </c>
      <c r="C97" s="283"/>
      <c r="D97" s="283"/>
      <c r="E97" s="283"/>
      <c r="F97" s="284"/>
      <c r="G97" s="72" t="str">
        <f>IF('都個人（男子）'!AC97="","",VLOOKUP(AC97,都個人!$B:$G,5,FALSE))</f>
        <v/>
      </c>
      <c r="H97" s="84"/>
      <c r="I97" s="84"/>
      <c r="J97" s="84"/>
      <c r="K97" s="57"/>
      <c r="L97" s="89"/>
      <c r="M97" s="84"/>
      <c r="N97" s="84"/>
      <c r="O97" s="84"/>
      <c r="P97" s="57"/>
      <c r="Q97" s="89"/>
      <c r="R97" s="84"/>
      <c r="S97" s="84"/>
      <c r="T97" s="84"/>
      <c r="U97" s="57"/>
      <c r="V97" s="89"/>
      <c r="W97" s="177"/>
      <c r="X97" s="179"/>
    </row>
    <row r="98" spans="1:24" ht="21.75" customHeight="1">
      <c r="A98" s="66" t="str">
        <f>基本登録!$A$20</f>
        <v>５</v>
      </c>
      <c r="B98" s="282" t="str">
        <f>IF('都個人（男子）'!AC98="","",VLOOKUP(AC98,都個人!$B:$G,4,FALSE))</f>
        <v/>
      </c>
      <c r="C98" s="283"/>
      <c r="D98" s="283"/>
      <c r="E98" s="283"/>
      <c r="F98" s="284"/>
      <c r="G98" s="72" t="str">
        <f>IF('都個人（男子）'!AC98="","",VLOOKUP(AC98,都個人!$B:$G,5,FALSE))</f>
        <v/>
      </c>
      <c r="H98" s="84"/>
      <c r="I98" s="84"/>
      <c r="J98" s="84"/>
      <c r="K98" s="57"/>
      <c r="L98" s="89"/>
      <c r="M98" s="84"/>
      <c r="N98" s="84"/>
      <c r="O98" s="84"/>
      <c r="P98" s="57"/>
      <c r="Q98" s="89"/>
      <c r="R98" s="84"/>
      <c r="S98" s="84"/>
      <c r="T98" s="84"/>
      <c r="U98" s="57"/>
      <c r="V98" s="89"/>
      <c r="W98" s="177"/>
      <c r="X98" s="179"/>
    </row>
    <row r="99" spans="1:24" ht="21.75" customHeight="1">
      <c r="A99" s="66" t="str">
        <f>基本登録!$A$21</f>
        <v>補</v>
      </c>
      <c r="B99" s="282" t="str">
        <f>IF('都個人（男子）'!AC99="","",VLOOKUP(AC99,都個人!$B:$G,4,FALSE))</f>
        <v/>
      </c>
      <c r="C99" s="283"/>
      <c r="D99" s="283"/>
      <c r="E99" s="283"/>
      <c r="F99" s="284"/>
      <c r="G99" s="72" t="str">
        <f>IF('都個人（男子）'!AC99="","",VLOOKUP(AC99,都個人!$B:$G,5,FALSE))</f>
        <v/>
      </c>
      <c r="H99" s="66"/>
      <c r="I99" s="66"/>
      <c r="J99" s="66"/>
      <c r="K99" s="88"/>
      <c r="L99" s="89"/>
      <c r="M99" s="66"/>
      <c r="N99" s="66"/>
      <c r="O99" s="66"/>
      <c r="P99" s="88"/>
      <c r="Q99" s="89"/>
      <c r="R99" s="66"/>
      <c r="S99" s="66"/>
      <c r="T99" s="66"/>
      <c r="U99" s="88"/>
      <c r="V99" s="89"/>
      <c r="W99" s="177"/>
      <c r="X99" s="179"/>
    </row>
    <row r="100" spans="1:24" ht="19.5" customHeight="1">
      <c r="A100" s="177"/>
      <c r="B100" s="285"/>
      <c r="C100" s="285"/>
      <c r="D100" s="285"/>
      <c r="E100" s="285"/>
      <c r="F100" s="285"/>
      <c r="G100" s="286"/>
      <c r="H100" s="280" t="s">
        <v>5</v>
      </c>
      <c r="I100" s="287"/>
      <c r="J100" s="287"/>
      <c r="K100" s="287"/>
      <c r="L100" s="89"/>
      <c r="M100" s="280" t="s">
        <v>5</v>
      </c>
      <c r="N100" s="287"/>
      <c r="O100" s="287"/>
      <c r="P100" s="287"/>
      <c r="Q100" s="89"/>
      <c r="R100" s="280" t="s">
        <v>5</v>
      </c>
      <c r="S100" s="287"/>
      <c r="T100" s="287"/>
      <c r="U100" s="287"/>
      <c r="V100" s="89"/>
      <c r="W100" s="177"/>
      <c r="X100" s="179"/>
    </row>
    <row r="101" spans="1:24" ht="24.75" customHeight="1">
      <c r="A101" s="276" t="s">
        <v>4</v>
      </c>
      <c r="B101" s="279"/>
      <c r="C101" s="279"/>
      <c r="D101" s="279"/>
      <c r="E101" s="279"/>
      <c r="F101" s="279"/>
      <c r="G101" s="278"/>
      <c r="H101" s="177"/>
      <c r="I101" s="178"/>
      <c r="J101" s="178"/>
      <c r="K101" s="178"/>
      <c r="L101" s="179"/>
      <c r="M101" s="177"/>
      <c r="N101" s="178"/>
      <c r="O101" s="178"/>
      <c r="P101" s="178"/>
      <c r="Q101" s="179"/>
      <c r="R101" s="177"/>
      <c r="S101" s="178"/>
      <c r="T101" s="178"/>
      <c r="U101" s="178"/>
      <c r="V101" s="179"/>
      <c r="W101" s="177"/>
      <c r="X101" s="179"/>
    </row>
    <row r="102" spans="1:24" ht="4.5" customHeight="1">
      <c r="A102" s="288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29" t="s">
        <v>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90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249" t="s">
        <v>24</v>
      </c>
      <c r="W107" s="250"/>
      <c r="X107" s="251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233" t="str">
        <f>IF(VLOOKUP(AC115,都個人!$B:$G,2,FALSE)="","",VLOOKUP(AC115,都個人!$B:$G,2,FALSE))</f>
        <v/>
      </c>
      <c r="W108" s="234"/>
      <c r="X108" s="235"/>
    </row>
    <row r="109" spans="1:24" ht="27" customHeight="1">
      <c r="A109" s="177" t="s">
        <v>23</v>
      </c>
      <c r="B109" s="178"/>
      <c r="C109" s="179"/>
      <c r="D109" s="241"/>
      <c r="E109" s="82" t="s">
        <v>22</v>
      </c>
      <c r="F109" s="241"/>
      <c r="G109" s="249" t="s">
        <v>21</v>
      </c>
      <c r="H109" s="250"/>
      <c r="I109" s="251"/>
      <c r="J109" s="255" t="str">
        <f>基本登録!$B$2</f>
        <v>基本登録シートの学校番号に入力して下さい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57"/>
      <c r="U109" s="83"/>
      <c r="V109" s="236"/>
      <c r="W109" s="237"/>
      <c r="X109" s="238"/>
    </row>
    <row r="110" spans="1:24" ht="9.75" customHeight="1">
      <c r="A110" s="186">
        <f>基本登録!$B$1</f>
        <v>0</v>
      </c>
      <c r="B110" s="187"/>
      <c r="C110" s="188"/>
      <c r="D110" s="252"/>
      <c r="E110" s="258" t="s">
        <v>50</v>
      </c>
      <c r="F110" s="254"/>
      <c r="G110" s="261" t="s">
        <v>20</v>
      </c>
      <c r="H110" s="262"/>
      <c r="I110" s="263"/>
      <c r="J110" s="267">
        <f>基本登録!$B$3</f>
        <v>0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9"/>
      <c r="U110" s="239"/>
      <c r="V110" s="240"/>
      <c r="W110" s="240"/>
      <c r="X110" s="240"/>
    </row>
    <row r="111" spans="1:24" ht="16.5" customHeight="1">
      <c r="A111" s="189"/>
      <c r="B111" s="190"/>
      <c r="C111" s="191"/>
      <c r="D111" s="252"/>
      <c r="E111" s="259"/>
      <c r="F111" s="254"/>
      <c r="G111" s="264"/>
      <c r="H111" s="265"/>
      <c r="I111" s="266"/>
      <c r="J111" s="270"/>
      <c r="K111" s="271"/>
      <c r="L111" s="271"/>
      <c r="M111" s="271"/>
      <c r="N111" s="271"/>
      <c r="O111" s="271"/>
      <c r="P111" s="271"/>
      <c r="Q111" s="271"/>
      <c r="R111" s="271"/>
      <c r="S111" s="271"/>
      <c r="T111" s="272"/>
      <c r="U111" s="241"/>
      <c r="V111" s="243" t="s">
        <v>19</v>
      </c>
      <c r="W111" s="245" t="s">
        <v>11</v>
      </c>
      <c r="X111" s="246"/>
    </row>
    <row r="112" spans="1:24" ht="27" customHeight="1">
      <c r="A112" s="192"/>
      <c r="B112" s="193"/>
      <c r="C112" s="194"/>
      <c r="D112" s="253"/>
      <c r="E112" s="260"/>
      <c r="F112" s="242"/>
      <c r="G112" s="273" t="s">
        <v>18</v>
      </c>
      <c r="H112" s="274"/>
      <c r="I112" s="275"/>
      <c r="J112" s="80" t="s">
        <v>32</v>
      </c>
      <c r="K112" s="81" t="s">
        <v>33</v>
      </c>
      <c r="L112" s="81" t="s">
        <v>34</v>
      </c>
      <c r="M112" s="81" t="s">
        <v>35</v>
      </c>
      <c r="N112" s="81" t="s">
        <v>36</v>
      </c>
      <c r="O112" s="81" t="s">
        <v>37</v>
      </c>
      <c r="P112" s="81" t="s">
        <v>38</v>
      </c>
      <c r="Q112" s="63" t="str">
        <f>IF(AC115="","",AC115)</f>
        <v/>
      </c>
      <c r="R112" s="81" t="s">
        <v>39</v>
      </c>
      <c r="S112" s="58"/>
      <c r="T112" s="59"/>
      <c r="U112" s="242"/>
      <c r="V112" s="244"/>
      <c r="W112" s="247"/>
      <c r="X112" s="248"/>
    </row>
    <row r="113" spans="1:29" ht="4.5" customHeight="1"/>
    <row r="114" spans="1:29" ht="21.75" customHeight="1">
      <c r="A114" s="66" t="s">
        <v>10</v>
      </c>
      <c r="B114" s="276" t="s">
        <v>9</v>
      </c>
      <c r="C114" s="277"/>
      <c r="D114" s="277"/>
      <c r="E114" s="277"/>
      <c r="F114" s="278"/>
      <c r="G114" s="85" t="s">
        <v>8</v>
      </c>
      <c r="H114" s="86"/>
      <c r="I114" s="279" t="str">
        <f>IFERROR(VLOOKUP(D107,基本登録!$B$8:$G$13,5,FALSE),"")</f>
        <v>予選</v>
      </c>
      <c r="J114" s="279"/>
      <c r="K114" s="279"/>
      <c r="L114" s="87"/>
      <c r="M114" s="86"/>
      <c r="N114" s="279" t="str">
        <f>IFERROR(VLOOKUP(D107,基本登録!$B$8:$G$13,6,FALSE),"")</f>
        <v>準決勝</v>
      </c>
      <c r="O114" s="279"/>
      <c r="P114" s="279"/>
      <c r="Q114" s="87"/>
      <c r="R114" s="91"/>
      <c r="S114" s="277"/>
      <c r="T114" s="277"/>
      <c r="U114" s="277"/>
      <c r="V114" s="92"/>
      <c r="W114" s="280" t="s">
        <v>7</v>
      </c>
      <c r="X114" s="281"/>
    </row>
    <row r="115" spans="1:29" ht="21.75" customHeight="1">
      <c r="A115" s="71" t="str">
        <f>基本登録!$A$16</f>
        <v>１</v>
      </c>
      <c r="B115" s="282" t="str">
        <f>IF('都個人（男子）'!AC115="","",VLOOKUP(AC115,都個人!$B:$G,4,FALSE))</f>
        <v/>
      </c>
      <c r="C115" s="283"/>
      <c r="D115" s="283"/>
      <c r="E115" s="283"/>
      <c r="F115" s="284"/>
      <c r="G115" s="72" t="str">
        <f>IF('都個人（男子）'!AC115="","",VLOOKUP(AC115,都個人!$B:$G,5,FALSE))</f>
        <v/>
      </c>
      <c r="H115" s="84"/>
      <c r="I115" s="84"/>
      <c r="J115" s="84"/>
      <c r="K115" s="57"/>
      <c r="L115" s="89"/>
      <c r="M115" s="84"/>
      <c r="N115" s="84"/>
      <c r="O115" s="84"/>
      <c r="P115" s="57"/>
      <c r="Q115" s="89"/>
      <c r="R115" s="84"/>
      <c r="S115" s="84"/>
      <c r="T115" s="84"/>
      <c r="U115" s="57"/>
      <c r="V115" s="89"/>
      <c r="W115" s="177"/>
      <c r="X115" s="179"/>
      <c r="Y115" s="75"/>
      <c r="AC115" s="54" t="str">
        <f>都個人!B8</f>
        <v/>
      </c>
    </row>
    <row r="116" spans="1:29" ht="21.75" customHeight="1">
      <c r="A116" s="66" t="str">
        <f>基本登録!$A$17</f>
        <v>２</v>
      </c>
      <c r="B116" s="282" t="str">
        <f>IF('都個人（男子）'!AC116="","",VLOOKUP(AC116,都個人!$B:$G,4,FALSE))</f>
        <v/>
      </c>
      <c r="C116" s="283"/>
      <c r="D116" s="283"/>
      <c r="E116" s="283"/>
      <c r="F116" s="284"/>
      <c r="G116" s="72" t="str">
        <f>IF('都個人（男子）'!AC116="","",VLOOKUP(AC116,都個人!$B:$G,5,FALSE))</f>
        <v/>
      </c>
      <c r="H116" s="84"/>
      <c r="I116" s="84"/>
      <c r="J116" s="84"/>
      <c r="K116" s="57"/>
      <c r="L116" s="89"/>
      <c r="M116" s="84"/>
      <c r="N116" s="84"/>
      <c r="O116" s="84"/>
      <c r="P116" s="57"/>
      <c r="Q116" s="89"/>
      <c r="R116" s="84"/>
      <c r="S116" s="84"/>
      <c r="T116" s="84"/>
      <c r="U116" s="57"/>
      <c r="V116" s="89"/>
      <c r="W116" s="177"/>
      <c r="X116" s="179"/>
    </row>
    <row r="117" spans="1:29" ht="21.75" customHeight="1">
      <c r="A117" s="66" t="str">
        <f>基本登録!$A$18</f>
        <v>３</v>
      </c>
      <c r="B117" s="282" t="str">
        <f>IF('都個人（男子）'!AC117="","",VLOOKUP(AC117,都個人!$B:$G,4,FALSE))</f>
        <v/>
      </c>
      <c r="C117" s="283"/>
      <c r="D117" s="283"/>
      <c r="E117" s="283"/>
      <c r="F117" s="284"/>
      <c r="G117" s="72" t="str">
        <f>IF('都個人（男子）'!AC117="","",VLOOKUP(AC117,都個人!$B:$G,5,FALSE))</f>
        <v/>
      </c>
      <c r="H117" s="84"/>
      <c r="I117" s="84"/>
      <c r="J117" s="84"/>
      <c r="K117" s="57"/>
      <c r="L117" s="89"/>
      <c r="M117" s="84"/>
      <c r="N117" s="84"/>
      <c r="O117" s="84"/>
      <c r="P117" s="57"/>
      <c r="Q117" s="89"/>
      <c r="R117" s="84"/>
      <c r="S117" s="84"/>
      <c r="T117" s="84"/>
      <c r="U117" s="57"/>
      <c r="V117" s="89"/>
      <c r="W117" s="177"/>
      <c r="X117" s="179"/>
    </row>
    <row r="118" spans="1:29" ht="21.75" customHeight="1">
      <c r="A118" s="66" t="str">
        <f>基本登録!$A$19</f>
        <v>４</v>
      </c>
      <c r="B118" s="282" t="str">
        <f>IF('都個人（男子）'!AC118="","",VLOOKUP(AC118,都個人!$B:$G,4,FALSE))</f>
        <v/>
      </c>
      <c r="C118" s="283"/>
      <c r="D118" s="283"/>
      <c r="E118" s="283"/>
      <c r="F118" s="284"/>
      <c r="G118" s="72" t="str">
        <f>IF('都個人（男子）'!AC118="","",VLOOKUP(AC118,都個人!$B:$G,5,FALSE))</f>
        <v/>
      </c>
      <c r="H118" s="84"/>
      <c r="I118" s="84"/>
      <c r="J118" s="84"/>
      <c r="K118" s="57"/>
      <c r="L118" s="89"/>
      <c r="M118" s="84"/>
      <c r="N118" s="84"/>
      <c r="O118" s="84"/>
      <c r="P118" s="57"/>
      <c r="Q118" s="89"/>
      <c r="R118" s="84"/>
      <c r="S118" s="84"/>
      <c r="T118" s="84"/>
      <c r="U118" s="57"/>
      <c r="V118" s="89"/>
      <c r="W118" s="177"/>
      <c r="X118" s="179"/>
    </row>
    <row r="119" spans="1:29" ht="21.75" customHeight="1">
      <c r="A119" s="66" t="str">
        <f>基本登録!$A$20</f>
        <v>５</v>
      </c>
      <c r="B119" s="282" t="str">
        <f>IF('都個人（男子）'!AC119="","",VLOOKUP(AC119,都個人!$B:$G,4,FALSE))</f>
        <v/>
      </c>
      <c r="C119" s="283"/>
      <c r="D119" s="283"/>
      <c r="E119" s="283"/>
      <c r="F119" s="284"/>
      <c r="G119" s="72" t="str">
        <f>IF('都個人（男子）'!AC119="","",VLOOKUP(AC119,都個人!$B:$G,5,FALSE))</f>
        <v/>
      </c>
      <c r="H119" s="84"/>
      <c r="I119" s="84"/>
      <c r="J119" s="84"/>
      <c r="K119" s="57"/>
      <c r="L119" s="89"/>
      <c r="M119" s="84"/>
      <c r="N119" s="84"/>
      <c r="O119" s="84"/>
      <c r="P119" s="57"/>
      <c r="Q119" s="89"/>
      <c r="R119" s="84"/>
      <c r="S119" s="84"/>
      <c r="T119" s="84"/>
      <c r="U119" s="57"/>
      <c r="V119" s="89"/>
      <c r="W119" s="177"/>
      <c r="X119" s="179"/>
    </row>
    <row r="120" spans="1:29" ht="21.75" customHeight="1">
      <c r="A120" s="66" t="str">
        <f>基本登録!$A$21</f>
        <v>補</v>
      </c>
      <c r="B120" s="282" t="str">
        <f>IF('都個人（男子）'!AC120="","",VLOOKUP(AC120,都個人!$B:$G,4,FALSE))</f>
        <v/>
      </c>
      <c r="C120" s="283"/>
      <c r="D120" s="283"/>
      <c r="E120" s="283"/>
      <c r="F120" s="284"/>
      <c r="G120" s="72" t="str">
        <f>IF('都個人（男子）'!AC120="","",VLOOKUP(AC120,都個人!$B:$G,5,FALSE))</f>
        <v/>
      </c>
      <c r="H120" s="66"/>
      <c r="I120" s="66"/>
      <c r="J120" s="66"/>
      <c r="K120" s="88"/>
      <c r="L120" s="89"/>
      <c r="M120" s="66"/>
      <c r="N120" s="66"/>
      <c r="O120" s="66"/>
      <c r="P120" s="88"/>
      <c r="Q120" s="89"/>
      <c r="R120" s="66"/>
      <c r="S120" s="66"/>
      <c r="T120" s="66"/>
      <c r="U120" s="88"/>
      <c r="V120" s="89"/>
      <c r="W120" s="177"/>
      <c r="X120" s="179"/>
    </row>
    <row r="121" spans="1:29" ht="19.5" customHeight="1">
      <c r="A121" s="177"/>
      <c r="B121" s="285"/>
      <c r="C121" s="285"/>
      <c r="D121" s="285"/>
      <c r="E121" s="285"/>
      <c r="F121" s="285"/>
      <c r="G121" s="286"/>
      <c r="H121" s="280" t="s">
        <v>5</v>
      </c>
      <c r="I121" s="287"/>
      <c r="J121" s="287"/>
      <c r="K121" s="287"/>
      <c r="L121" s="89"/>
      <c r="M121" s="280" t="s">
        <v>5</v>
      </c>
      <c r="N121" s="287"/>
      <c r="O121" s="287"/>
      <c r="P121" s="287"/>
      <c r="Q121" s="89"/>
      <c r="R121" s="280" t="s">
        <v>5</v>
      </c>
      <c r="S121" s="287"/>
      <c r="T121" s="287"/>
      <c r="U121" s="287"/>
      <c r="V121" s="89"/>
      <c r="W121" s="177"/>
      <c r="X121" s="179"/>
    </row>
    <row r="122" spans="1:29" ht="24.75" customHeight="1">
      <c r="A122" s="276" t="s">
        <v>4</v>
      </c>
      <c r="B122" s="279"/>
      <c r="C122" s="279"/>
      <c r="D122" s="279"/>
      <c r="E122" s="279"/>
      <c r="F122" s="279"/>
      <c r="G122" s="278"/>
      <c r="H122" s="177"/>
      <c r="I122" s="178"/>
      <c r="J122" s="178"/>
      <c r="K122" s="178"/>
      <c r="L122" s="179"/>
      <c r="M122" s="177"/>
      <c r="N122" s="178"/>
      <c r="O122" s="178"/>
      <c r="P122" s="178"/>
      <c r="Q122" s="179"/>
      <c r="R122" s="177"/>
      <c r="S122" s="178"/>
      <c r="T122" s="178"/>
      <c r="U122" s="178"/>
      <c r="V122" s="179"/>
      <c r="W122" s="177"/>
      <c r="X122" s="179"/>
    </row>
    <row r="123" spans="1:29" ht="4.5" customHeight="1">
      <c r="A123" s="288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29" t="s">
        <v>2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90"/>
      <c r="R125" s="231"/>
      <c r="S125" s="231"/>
      <c r="T125" s="231"/>
      <c r="U125" s="231"/>
      <c r="V125" s="231"/>
      <c r="W125" s="231"/>
      <c r="X125" s="231"/>
    </row>
    <row r="126" spans="1:29" ht="39.75" customHeight="1"/>
    <row r="127" spans="1:29" ht="34.5" customHeight="1"/>
    <row r="128" spans="1:29" ht="24.75" customHeight="1">
      <c r="A128" s="169" t="s">
        <v>12</v>
      </c>
      <c r="B128" s="169"/>
      <c r="C128" s="169"/>
      <c r="D128" s="172" t="str">
        <f>$D$2</f>
        <v>基本登録シートの年度に入力して下さい</v>
      </c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3"/>
      <c r="V128" s="249" t="s">
        <v>24</v>
      </c>
      <c r="W128" s="250"/>
      <c r="X128" s="251"/>
    </row>
    <row r="129" spans="1:29" ht="26.25" customHeight="1">
      <c r="A129" s="170"/>
      <c r="B129" s="170"/>
      <c r="C129" s="170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3"/>
      <c r="V129" s="233" t="str">
        <f>IF(VLOOKUP(AC136,都個人!$B:$G,2,FALSE)="","",VLOOKUP(AC136,都個人!$B:$G,2,FALSE))</f>
        <v/>
      </c>
      <c r="W129" s="234"/>
      <c r="X129" s="235"/>
    </row>
    <row r="130" spans="1:29" ht="27" customHeight="1">
      <c r="A130" s="177" t="s">
        <v>23</v>
      </c>
      <c r="B130" s="178"/>
      <c r="C130" s="179"/>
      <c r="D130" s="241"/>
      <c r="E130" s="82" t="s">
        <v>22</v>
      </c>
      <c r="F130" s="241"/>
      <c r="G130" s="249" t="s">
        <v>21</v>
      </c>
      <c r="H130" s="250"/>
      <c r="I130" s="251"/>
      <c r="J130" s="255" t="str">
        <f>基本登録!$B$2</f>
        <v>基本登録シートの学校番号に入力して下さい</v>
      </c>
      <c r="K130" s="256"/>
      <c r="L130" s="256"/>
      <c r="M130" s="256"/>
      <c r="N130" s="256"/>
      <c r="O130" s="256"/>
      <c r="P130" s="256"/>
      <c r="Q130" s="256"/>
      <c r="R130" s="256"/>
      <c r="S130" s="256"/>
      <c r="T130" s="257"/>
      <c r="U130" s="83"/>
      <c r="V130" s="236"/>
      <c r="W130" s="237"/>
      <c r="X130" s="238"/>
    </row>
    <row r="131" spans="1:29" ht="9.75" customHeight="1">
      <c r="A131" s="186">
        <f>基本登録!$B$1</f>
        <v>0</v>
      </c>
      <c r="B131" s="187"/>
      <c r="C131" s="188"/>
      <c r="D131" s="252"/>
      <c r="E131" s="258" t="s">
        <v>50</v>
      </c>
      <c r="F131" s="254"/>
      <c r="G131" s="261" t="s">
        <v>20</v>
      </c>
      <c r="H131" s="262"/>
      <c r="I131" s="263"/>
      <c r="J131" s="267">
        <f>基本登録!$B$3</f>
        <v>0</v>
      </c>
      <c r="K131" s="268"/>
      <c r="L131" s="268"/>
      <c r="M131" s="268"/>
      <c r="N131" s="268"/>
      <c r="O131" s="268"/>
      <c r="P131" s="268"/>
      <c r="Q131" s="268"/>
      <c r="R131" s="268"/>
      <c r="S131" s="268"/>
      <c r="T131" s="269"/>
      <c r="U131" s="239"/>
      <c r="V131" s="240"/>
      <c r="W131" s="240"/>
      <c r="X131" s="240"/>
    </row>
    <row r="132" spans="1:29" ht="16.5" customHeight="1">
      <c r="A132" s="189"/>
      <c r="B132" s="190"/>
      <c r="C132" s="191"/>
      <c r="D132" s="252"/>
      <c r="E132" s="259"/>
      <c r="F132" s="254"/>
      <c r="G132" s="264"/>
      <c r="H132" s="265"/>
      <c r="I132" s="266"/>
      <c r="J132" s="270"/>
      <c r="K132" s="271"/>
      <c r="L132" s="271"/>
      <c r="M132" s="271"/>
      <c r="N132" s="271"/>
      <c r="O132" s="271"/>
      <c r="P132" s="271"/>
      <c r="Q132" s="271"/>
      <c r="R132" s="271"/>
      <c r="S132" s="271"/>
      <c r="T132" s="272"/>
      <c r="U132" s="241"/>
      <c r="V132" s="243" t="s">
        <v>19</v>
      </c>
      <c r="W132" s="245" t="s">
        <v>11</v>
      </c>
      <c r="X132" s="246"/>
    </row>
    <row r="133" spans="1:29" ht="27" customHeight="1">
      <c r="A133" s="192"/>
      <c r="B133" s="193"/>
      <c r="C133" s="194"/>
      <c r="D133" s="253"/>
      <c r="E133" s="260"/>
      <c r="F133" s="242"/>
      <c r="G133" s="273" t="s">
        <v>18</v>
      </c>
      <c r="H133" s="274"/>
      <c r="I133" s="275"/>
      <c r="J133" s="80" t="s">
        <v>32</v>
      </c>
      <c r="K133" s="81" t="s">
        <v>33</v>
      </c>
      <c r="L133" s="81" t="s">
        <v>34</v>
      </c>
      <c r="M133" s="81" t="s">
        <v>35</v>
      </c>
      <c r="N133" s="81" t="s">
        <v>36</v>
      </c>
      <c r="O133" s="81" t="s">
        <v>37</v>
      </c>
      <c r="P133" s="81" t="s">
        <v>38</v>
      </c>
      <c r="Q133" s="63" t="str">
        <f>IF(AC136="","",AC136)</f>
        <v/>
      </c>
      <c r="R133" s="81" t="s">
        <v>39</v>
      </c>
      <c r="S133" s="58"/>
      <c r="T133" s="59"/>
      <c r="U133" s="242"/>
      <c r="V133" s="244"/>
      <c r="W133" s="247"/>
      <c r="X133" s="248"/>
    </row>
    <row r="134" spans="1:29" ht="4.5" customHeight="1"/>
    <row r="135" spans="1:29" ht="21.75" customHeight="1">
      <c r="A135" s="66" t="s">
        <v>10</v>
      </c>
      <c r="B135" s="276" t="s">
        <v>9</v>
      </c>
      <c r="C135" s="277"/>
      <c r="D135" s="277"/>
      <c r="E135" s="277"/>
      <c r="F135" s="278"/>
      <c r="G135" s="85" t="s">
        <v>8</v>
      </c>
      <c r="H135" s="86"/>
      <c r="I135" s="279" t="str">
        <f>IFERROR(VLOOKUP(D128,基本登録!$B$8:$G$13,5,FALSE),"")</f>
        <v>予選</v>
      </c>
      <c r="J135" s="279"/>
      <c r="K135" s="279"/>
      <c r="L135" s="87"/>
      <c r="M135" s="86"/>
      <c r="N135" s="279" t="str">
        <f>IFERROR(VLOOKUP(D128,基本登録!$B$8:$G$13,6,FALSE),"")</f>
        <v>準決勝</v>
      </c>
      <c r="O135" s="279"/>
      <c r="P135" s="279"/>
      <c r="Q135" s="87"/>
      <c r="R135" s="91"/>
      <c r="S135" s="277"/>
      <c r="T135" s="277"/>
      <c r="U135" s="277"/>
      <c r="V135" s="92"/>
      <c r="W135" s="280" t="s">
        <v>7</v>
      </c>
      <c r="X135" s="281"/>
    </row>
    <row r="136" spans="1:29" ht="21.75" customHeight="1">
      <c r="A136" s="71" t="str">
        <f>基本登録!$A$16</f>
        <v>１</v>
      </c>
      <c r="B136" s="282" t="str">
        <f>IF('都個人（男子）'!AC136="","",VLOOKUP(AC136,都個人!$B:$G,4,FALSE))</f>
        <v/>
      </c>
      <c r="C136" s="283"/>
      <c r="D136" s="283"/>
      <c r="E136" s="283"/>
      <c r="F136" s="284"/>
      <c r="G136" s="72" t="str">
        <f>IF('都個人（男子）'!AC136="","",VLOOKUP(AC136,都個人!$B:$G,5,FALSE))</f>
        <v/>
      </c>
      <c r="H136" s="84"/>
      <c r="I136" s="84"/>
      <c r="J136" s="84"/>
      <c r="K136" s="57"/>
      <c r="L136" s="89"/>
      <c r="M136" s="84"/>
      <c r="N136" s="84"/>
      <c r="O136" s="84"/>
      <c r="P136" s="57"/>
      <c r="Q136" s="89"/>
      <c r="R136" s="84"/>
      <c r="S136" s="84"/>
      <c r="T136" s="84"/>
      <c r="U136" s="57"/>
      <c r="V136" s="89"/>
      <c r="W136" s="177"/>
      <c r="X136" s="179"/>
      <c r="Y136" s="75"/>
      <c r="AC136" s="54" t="str">
        <f>都個人!B9</f>
        <v/>
      </c>
    </row>
    <row r="137" spans="1:29" ht="21.75" customHeight="1">
      <c r="A137" s="66" t="str">
        <f>基本登録!$A$17</f>
        <v>２</v>
      </c>
      <c r="B137" s="282" t="str">
        <f>IF('都個人（男子）'!AC137="","",VLOOKUP(AC137,都個人!$B:$G,4,FALSE))</f>
        <v/>
      </c>
      <c r="C137" s="283"/>
      <c r="D137" s="283"/>
      <c r="E137" s="283"/>
      <c r="F137" s="284"/>
      <c r="G137" s="72" t="str">
        <f>IF('都個人（男子）'!AC137="","",VLOOKUP(AC137,都個人!$B:$G,5,FALSE))</f>
        <v/>
      </c>
      <c r="H137" s="84"/>
      <c r="I137" s="84"/>
      <c r="J137" s="84"/>
      <c r="K137" s="57"/>
      <c r="L137" s="89"/>
      <c r="M137" s="84"/>
      <c r="N137" s="84"/>
      <c r="O137" s="84"/>
      <c r="P137" s="57"/>
      <c r="Q137" s="89"/>
      <c r="R137" s="84"/>
      <c r="S137" s="84"/>
      <c r="T137" s="84"/>
      <c r="U137" s="57"/>
      <c r="V137" s="89"/>
      <c r="W137" s="177"/>
      <c r="X137" s="179"/>
    </row>
    <row r="138" spans="1:29" ht="21.75" customHeight="1">
      <c r="A138" s="66" t="str">
        <f>基本登録!$A$18</f>
        <v>３</v>
      </c>
      <c r="B138" s="282" t="str">
        <f>IF('都個人（男子）'!AC138="","",VLOOKUP(AC138,都個人!$B:$G,4,FALSE))</f>
        <v/>
      </c>
      <c r="C138" s="283"/>
      <c r="D138" s="283"/>
      <c r="E138" s="283"/>
      <c r="F138" s="284"/>
      <c r="G138" s="72" t="str">
        <f>IF('都個人（男子）'!AC138="","",VLOOKUP(AC138,都個人!$B:$G,5,FALSE))</f>
        <v/>
      </c>
      <c r="H138" s="84"/>
      <c r="I138" s="84"/>
      <c r="J138" s="84"/>
      <c r="K138" s="57"/>
      <c r="L138" s="89"/>
      <c r="M138" s="84"/>
      <c r="N138" s="84"/>
      <c r="O138" s="84"/>
      <c r="P138" s="57"/>
      <c r="Q138" s="89"/>
      <c r="R138" s="84"/>
      <c r="S138" s="84"/>
      <c r="T138" s="84"/>
      <c r="U138" s="57"/>
      <c r="V138" s="89"/>
      <c r="W138" s="177"/>
      <c r="X138" s="179"/>
    </row>
    <row r="139" spans="1:29" ht="21.75" customHeight="1">
      <c r="A139" s="66" t="str">
        <f>基本登録!$A$19</f>
        <v>４</v>
      </c>
      <c r="B139" s="282" t="str">
        <f>IF('都個人（男子）'!AC139="","",VLOOKUP(AC139,都個人!$B:$G,4,FALSE))</f>
        <v/>
      </c>
      <c r="C139" s="283"/>
      <c r="D139" s="283"/>
      <c r="E139" s="283"/>
      <c r="F139" s="284"/>
      <c r="G139" s="72" t="str">
        <f>IF('都個人（男子）'!AC139="","",VLOOKUP(AC139,都個人!$B:$G,5,FALSE))</f>
        <v/>
      </c>
      <c r="H139" s="84"/>
      <c r="I139" s="84"/>
      <c r="J139" s="84"/>
      <c r="K139" s="57"/>
      <c r="L139" s="89"/>
      <c r="M139" s="84"/>
      <c r="N139" s="84"/>
      <c r="O139" s="84"/>
      <c r="P139" s="57"/>
      <c r="Q139" s="89"/>
      <c r="R139" s="84"/>
      <c r="S139" s="84"/>
      <c r="T139" s="84"/>
      <c r="U139" s="57"/>
      <c r="V139" s="89"/>
      <c r="W139" s="177"/>
      <c r="X139" s="179"/>
    </row>
    <row r="140" spans="1:29" ht="21.75" customHeight="1">
      <c r="A140" s="66" t="str">
        <f>基本登録!$A$20</f>
        <v>５</v>
      </c>
      <c r="B140" s="282" t="str">
        <f>IF('都個人（男子）'!AC140="","",VLOOKUP(AC140,都個人!$B:$G,4,FALSE))</f>
        <v/>
      </c>
      <c r="C140" s="283"/>
      <c r="D140" s="283"/>
      <c r="E140" s="283"/>
      <c r="F140" s="284"/>
      <c r="G140" s="72" t="str">
        <f>IF('都個人（男子）'!AC140="","",VLOOKUP(AC140,都個人!$B:$G,5,FALSE))</f>
        <v/>
      </c>
      <c r="H140" s="84"/>
      <c r="I140" s="84"/>
      <c r="J140" s="84"/>
      <c r="K140" s="57"/>
      <c r="L140" s="89"/>
      <c r="M140" s="84"/>
      <c r="N140" s="84"/>
      <c r="O140" s="84"/>
      <c r="P140" s="57"/>
      <c r="Q140" s="89"/>
      <c r="R140" s="84"/>
      <c r="S140" s="84"/>
      <c r="T140" s="84"/>
      <c r="U140" s="57"/>
      <c r="V140" s="89"/>
      <c r="W140" s="177"/>
      <c r="X140" s="179"/>
    </row>
    <row r="141" spans="1:29" ht="21.75" customHeight="1">
      <c r="A141" s="66" t="str">
        <f>基本登録!$A$21</f>
        <v>補</v>
      </c>
      <c r="B141" s="282" t="str">
        <f>IF('都個人（男子）'!AC141="","",VLOOKUP(AC141,都個人!$B:$G,4,FALSE))</f>
        <v/>
      </c>
      <c r="C141" s="283"/>
      <c r="D141" s="283"/>
      <c r="E141" s="283"/>
      <c r="F141" s="284"/>
      <c r="G141" s="72" t="str">
        <f>IF('都個人（男子）'!AC141="","",VLOOKUP(AC141,都個人!$B:$G,5,FALSE))</f>
        <v/>
      </c>
      <c r="H141" s="66"/>
      <c r="I141" s="66"/>
      <c r="J141" s="66"/>
      <c r="K141" s="88"/>
      <c r="L141" s="89"/>
      <c r="M141" s="66"/>
      <c r="N141" s="66"/>
      <c r="O141" s="66"/>
      <c r="P141" s="88"/>
      <c r="Q141" s="89"/>
      <c r="R141" s="66"/>
      <c r="S141" s="66"/>
      <c r="T141" s="66"/>
      <c r="U141" s="88"/>
      <c r="V141" s="89"/>
      <c r="W141" s="177"/>
      <c r="X141" s="179"/>
    </row>
    <row r="142" spans="1:29" ht="19.5" customHeight="1">
      <c r="A142" s="177"/>
      <c r="B142" s="285"/>
      <c r="C142" s="285"/>
      <c r="D142" s="285"/>
      <c r="E142" s="285"/>
      <c r="F142" s="285"/>
      <c r="G142" s="286"/>
      <c r="H142" s="280" t="s">
        <v>5</v>
      </c>
      <c r="I142" s="287"/>
      <c r="J142" s="287"/>
      <c r="K142" s="287"/>
      <c r="L142" s="89"/>
      <c r="M142" s="280" t="s">
        <v>5</v>
      </c>
      <c r="N142" s="287"/>
      <c r="O142" s="287"/>
      <c r="P142" s="287"/>
      <c r="Q142" s="89"/>
      <c r="R142" s="280" t="s">
        <v>5</v>
      </c>
      <c r="S142" s="287"/>
      <c r="T142" s="287"/>
      <c r="U142" s="287"/>
      <c r="V142" s="89"/>
      <c r="W142" s="177"/>
      <c r="X142" s="179"/>
    </row>
    <row r="143" spans="1:29" ht="24.75" customHeight="1">
      <c r="A143" s="276" t="s">
        <v>4</v>
      </c>
      <c r="B143" s="279"/>
      <c r="C143" s="279"/>
      <c r="D143" s="279"/>
      <c r="E143" s="279"/>
      <c r="F143" s="279"/>
      <c r="G143" s="278"/>
      <c r="H143" s="177"/>
      <c r="I143" s="178"/>
      <c r="J143" s="178"/>
      <c r="K143" s="178"/>
      <c r="L143" s="179"/>
      <c r="M143" s="177"/>
      <c r="N143" s="178"/>
      <c r="O143" s="178"/>
      <c r="P143" s="178"/>
      <c r="Q143" s="179"/>
      <c r="R143" s="177"/>
      <c r="S143" s="178"/>
      <c r="T143" s="178"/>
      <c r="U143" s="178"/>
      <c r="V143" s="179"/>
      <c r="W143" s="177"/>
      <c r="X143" s="179"/>
    </row>
    <row r="144" spans="1:29" ht="4.5" customHeight="1">
      <c r="A144" s="288"/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</row>
    <row r="145" spans="1:29">
      <c r="A145" s="229" t="s">
        <v>63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30"/>
      <c r="R145" s="231" t="s">
        <v>3</v>
      </c>
      <c r="S145" s="231"/>
      <c r="T145" s="231"/>
      <c r="U145" s="231"/>
      <c r="V145" s="231"/>
      <c r="W145" s="231"/>
      <c r="X145" s="231"/>
    </row>
    <row r="146" spans="1:29">
      <c r="A146" s="229" t="s">
        <v>2</v>
      </c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90"/>
      <c r="R146" s="231"/>
      <c r="S146" s="231"/>
      <c r="T146" s="231"/>
      <c r="U146" s="231"/>
      <c r="V146" s="231"/>
      <c r="W146" s="231"/>
      <c r="X146" s="231"/>
    </row>
    <row r="147" spans="1:29" ht="39.75" customHeight="1"/>
    <row r="148" spans="1:29" ht="34.5" customHeight="1"/>
    <row r="149" spans="1:29" ht="24.75" customHeight="1">
      <c r="A149" s="169" t="s">
        <v>12</v>
      </c>
      <c r="B149" s="169"/>
      <c r="C149" s="169"/>
      <c r="D149" s="172" t="str">
        <f>$D$2</f>
        <v>基本登録シートの年度に入力して下さい</v>
      </c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3"/>
      <c r="V149" s="249" t="s">
        <v>24</v>
      </c>
      <c r="W149" s="250"/>
      <c r="X149" s="251"/>
    </row>
    <row r="150" spans="1:29" ht="26.25" customHeight="1">
      <c r="A150" s="170"/>
      <c r="B150" s="170"/>
      <c r="C150" s="170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3"/>
      <c r="V150" s="233" t="str">
        <f>IF(VLOOKUP(AC157,都個人!$B:$G,2,FALSE)="","",VLOOKUP(AC157,都個人!$B:$G,2,FALSE))</f>
        <v/>
      </c>
      <c r="W150" s="234"/>
      <c r="X150" s="235"/>
    </row>
    <row r="151" spans="1:29" ht="27" customHeight="1">
      <c r="A151" s="177" t="s">
        <v>23</v>
      </c>
      <c r="B151" s="178"/>
      <c r="C151" s="179"/>
      <c r="D151" s="241"/>
      <c r="E151" s="82" t="s">
        <v>22</v>
      </c>
      <c r="F151" s="241"/>
      <c r="G151" s="249" t="s">
        <v>21</v>
      </c>
      <c r="H151" s="250"/>
      <c r="I151" s="251"/>
      <c r="J151" s="255" t="str">
        <f>基本登録!$B$2</f>
        <v>基本登録シートの学校番号に入力して下さい</v>
      </c>
      <c r="K151" s="256"/>
      <c r="L151" s="256"/>
      <c r="M151" s="256"/>
      <c r="N151" s="256"/>
      <c r="O151" s="256"/>
      <c r="P151" s="256"/>
      <c r="Q151" s="256"/>
      <c r="R151" s="256"/>
      <c r="S151" s="256"/>
      <c r="T151" s="257"/>
      <c r="U151" s="83"/>
      <c r="V151" s="236"/>
      <c r="W151" s="237"/>
      <c r="X151" s="238"/>
    </row>
    <row r="152" spans="1:29" ht="9.75" customHeight="1">
      <c r="A152" s="186">
        <f>基本登録!$B$1</f>
        <v>0</v>
      </c>
      <c r="B152" s="187"/>
      <c r="C152" s="188"/>
      <c r="D152" s="252"/>
      <c r="E152" s="258" t="s">
        <v>50</v>
      </c>
      <c r="F152" s="254"/>
      <c r="G152" s="261" t="s">
        <v>20</v>
      </c>
      <c r="H152" s="262"/>
      <c r="I152" s="263"/>
      <c r="J152" s="267">
        <f>基本登録!$B$3</f>
        <v>0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9"/>
      <c r="U152" s="239"/>
      <c r="V152" s="240"/>
      <c r="W152" s="240"/>
      <c r="X152" s="240"/>
    </row>
    <row r="153" spans="1:29" ht="16.5" customHeight="1">
      <c r="A153" s="189"/>
      <c r="B153" s="190"/>
      <c r="C153" s="191"/>
      <c r="D153" s="252"/>
      <c r="E153" s="259"/>
      <c r="F153" s="254"/>
      <c r="G153" s="264"/>
      <c r="H153" s="265"/>
      <c r="I153" s="266"/>
      <c r="J153" s="270"/>
      <c r="K153" s="271"/>
      <c r="L153" s="271"/>
      <c r="M153" s="271"/>
      <c r="N153" s="271"/>
      <c r="O153" s="271"/>
      <c r="P153" s="271"/>
      <c r="Q153" s="271"/>
      <c r="R153" s="271"/>
      <c r="S153" s="271"/>
      <c r="T153" s="272"/>
      <c r="U153" s="241"/>
      <c r="V153" s="243" t="s">
        <v>19</v>
      </c>
      <c r="W153" s="245" t="s">
        <v>11</v>
      </c>
      <c r="X153" s="246"/>
    </row>
    <row r="154" spans="1:29" ht="27" customHeight="1">
      <c r="A154" s="192"/>
      <c r="B154" s="193"/>
      <c r="C154" s="194"/>
      <c r="D154" s="253"/>
      <c r="E154" s="260"/>
      <c r="F154" s="242"/>
      <c r="G154" s="273" t="s">
        <v>18</v>
      </c>
      <c r="H154" s="274"/>
      <c r="I154" s="275"/>
      <c r="J154" s="80" t="s">
        <v>32</v>
      </c>
      <c r="K154" s="81" t="s">
        <v>33</v>
      </c>
      <c r="L154" s="81" t="s">
        <v>34</v>
      </c>
      <c r="M154" s="81" t="s">
        <v>35</v>
      </c>
      <c r="N154" s="81" t="s">
        <v>36</v>
      </c>
      <c r="O154" s="81" t="s">
        <v>37</v>
      </c>
      <c r="P154" s="81" t="s">
        <v>38</v>
      </c>
      <c r="Q154" s="63" t="str">
        <f>IF(AC157="","",AC157)</f>
        <v/>
      </c>
      <c r="R154" s="81" t="s">
        <v>39</v>
      </c>
      <c r="S154" s="58"/>
      <c r="T154" s="59"/>
      <c r="U154" s="242"/>
      <c r="V154" s="244"/>
      <c r="W154" s="247"/>
      <c r="X154" s="248"/>
    </row>
    <row r="155" spans="1:29" ht="4.5" customHeight="1"/>
    <row r="156" spans="1:29" ht="21.75" customHeight="1">
      <c r="A156" s="66" t="s">
        <v>10</v>
      </c>
      <c r="B156" s="276" t="s">
        <v>9</v>
      </c>
      <c r="C156" s="277"/>
      <c r="D156" s="277"/>
      <c r="E156" s="277"/>
      <c r="F156" s="278"/>
      <c r="G156" s="85" t="s">
        <v>8</v>
      </c>
      <c r="H156" s="86"/>
      <c r="I156" s="279" t="str">
        <f>IFERROR(VLOOKUP(D149,基本登録!$B$8:$G$13,5,FALSE),"")</f>
        <v>予選</v>
      </c>
      <c r="J156" s="279"/>
      <c r="K156" s="279"/>
      <c r="L156" s="87"/>
      <c r="M156" s="86"/>
      <c r="N156" s="279" t="str">
        <f>IFERROR(VLOOKUP(D149,基本登録!$B$8:$G$13,6,FALSE),"")</f>
        <v>準決勝</v>
      </c>
      <c r="O156" s="279"/>
      <c r="P156" s="279"/>
      <c r="Q156" s="87"/>
      <c r="R156" s="91"/>
      <c r="S156" s="277"/>
      <c r="T156" s="277"/>
      <c r="U156" s="277"/>
      <c r="V156" s="92"/>
      <c r="W156" s="280" t="s">
        <v>7</v>
      </c>
      <c r="X156" s="281"/>
    </row>
    <row r="157" spans="1:29" ht="21.75" customHeight="1">
      <c r="A157" s="71" t="str">
        <f>基本登録!$A$16</f>
        <v>１</v>
      </c>
      <c r="B157" s="282" t="str">
        <f>IF('都個人（男子）'!AC157="","",VLOOKUP(AC157,都個人!$B:$G,4,FALSE))</f>
        <v/>
      </c>
      <c r="C157" s="283"/>
      <c r="D157" s="283"/>
      <c r="E157" s="283"/>
      <c r="F157" s="284"/>
      <c r="G157" s="72" t="str">
        <f>IF('都個人（男子）'!AC157="","",VLOOKUP(AC157,都個人!$B:$G,5,FALSE))</f>
        <v/>
      </c>
      <c r="H157" s="84"/>
      <c r="I157" s="84"/>
      <c r="J157" s="84"/>
      <c r="K157" s="57"/>
      <c r="L157" s="89"/>
      <c r="M157" s="84"/>
      <c r="N157" s="84"/>
      <c r="O157" s="84"/>
      <c r="P157" s="57"/>
      <c r="Q157" s="89"/>
      <c r="R157" s="84"/>
      <c r="S157" s="84"/>
      <c r="T157" s="84"/>
      <c r="U157" s="57"/>
      <c r="V157" s="89"/>
      <c r="W157" s="177"/>
      <c r="X157" s="179"/>
      <c r="Y157" s="75"/>
      <c r="AC157" s="54" t="str">
        <f>都個人!B10</f>
        <v/>
      </c>
    </row>
    <row r="158" spans="1:29" ht="21.75" customHeight="1">
      <c r="A158" s="66" t="str">
        <f>基本登録!$A$17</f>
        <v>２</v>
      </c>
      <c r="B158" s="282" t="str">
        <f>IF('都個人（男子）'!AC158="","",VLOOKUP(AC158,都個人!$B:$G,4,FALSE))</f>
        <v/>
      </c>
      <c r="C158" s="283"/>
      <c r="D158" s="283"/>
      <c r="E158" s="283"/>
      <c r="F158" s="284"/>
      <c r="G158" s="72" t="str">
        <f>IF('都個人（男子）'!AC158="","",VLOOKUP(AC158,都個人!$B:$G,5,FALSE))</f>
        <v/>
      </c>
      <c r="H158" s="84"/>
      <c r="I158" s="84"/>
      <c r="J158" s="84"/>
      <c r="K158" s="57"/>
      <c r="L158" s="89"/>
      <c r="M158" s="84"/>
      <c r="N158" s="84"/>
      <c r="O158" s="84"/>
      <c r="P158" s="57"/>
      <c r="Q158" s="89"/>
      <c r="R158" s="84"/>
      <c r="S158" s="84"/>
      <c r="T158" s="84"/>
      <c r="U158" s="57"/>
      <c r="V158" s="89"/>
      <c r="W158" s="177"/>
      <c r="X158" s="179"/>
    </row>
    <row r="159" spans="1:29" ht="21.75" customHeight="1">
      <c r="A159" s="66" t="str">
        <f>基本登録!$A$18</f>
        <v>３</v>
      </c>
      <c r="B159" s="282" t="str">
        <f>IF('都個人（男子）'!AC159="","",VLOOKUP(AC159,都個人!$B:$G,4,FALSE))</f>
        <v/>
      </c>
      <c r="C159" s="283"/>
      <c r="D159" s="283"/>
      <c r="E159" s="283"/>
      <c r="F159" s="284"/>
      <c r="G159" s="72" t="str">
        <f>IF('都個人（男子）'!AC159="","",VLOOKUP(AC159,都個人!$B:$G,5,FALSE))</f>
        <v/>
      </c>
      <c r="H159" s="84"/>
      <c r="I159" s="84"/>
      <c r="J159" s="84"/>
      <c r="K159" s="57"/>
      <c r="L159" s="89"/>
      <c r="M159" s="84"/>
      <c r="N159" s="84"/>
      <c r="O159" s="84"/>
      <c r="P159" s="57"/>
      <c r="Q159" s="89"/>
      <c r="R159" s="84"/>
      <c r="S159" s="84"/>
      <c r="T159" s="84"/>
      <c r="U159" s="57"/>
      <c r="V159" s="89"/>
      <c r="W159" s="177"/>
      <c r="X159" s="179"/>
    </row>
    <row r="160" spans="1:29" ht="21.75" customHeight="1">
      <c r="A160" s="66" t="str">
        <f>基本登録!$A$19</f>
        <v>４</v>
      </c>
      <c r="B160" s="282" t="str">
        <f>IF('都個人（男子）'!AC160="","",VLOOKUP(AC160,都個人!$B:$G,4,FALSE))</f>
        <v/>
      </c>
      <c r="C160" s="283"/>
      <c r="D160" s="283"/>
      <c r="E160" s="283"/>
      <c r="F160" s="284"/>
      <c r="G160" s="72" t="str">
        <f>IF('都個人（男子）'!AC160="","",VLOOKUP(AC160,都個人!$B:$G,5,FALSE))</f>
        <v/>
      </c>
      <c r="H160" s="84"/>
      <c r="I160" s="84"/>
      <c r="J160" s="84"/>
      <c r="K160" s="57"/>
      <c r="L160" s="89"/>
      <c r="M160" s="84"/>
      <c r="N160" s="84"/>
      <c r="O160" s="84"/>
      <c r="P160" s="57"/>
      <c r="Q160" s="89"/>
      <c r="R160" s="84"/>
      <c r="S160" s="84"/>
      <c r="T160" s="84"/>
      <c r="U160" s="57"/>
      <c r="V160" s="89"/>
      <c r="W160" s="177"/>
      <c r="X160" s="179"/>
    </row>
    <row r="161" spans="1:24" ht="21.75" customHeight="1">
      <c r="A161" s="66" t="str">
        <f>基本登録!$A$20</f>
        <v>５</v>
      </c>
      <c r="B161" s="282" t="str">
        <f>IF('都個人（男子）'!AC161="","",VLOOKUP(AC161,都個人!$B:$G,4,FALSE))</f>
        <v/>
      </c>
      <c r="C161" s="283"/>
      <c r="D161" s="283"/>
      <c r="E161" s="283"/>
      <c r="F161" s="284"/>
      <c r="G161" s="72" t="str">
        <f>IF('都個人（男子）'!AC161="","",VLOOKUP(AC161,都個人!$B:$G,5,FALSE))</f>
        <v/>
      </c>
      <c r="H161" s="84"/>
      <c r="I161" s="84"/>
      <c r="J161" s="84"/>
      <c r="K161" s="57"/>
      <c r="L161" s="89"/>
      <c r="M161" s="84"/>
      <c r="N161" s="84"/>
      <c r="O161" s="84"/>
      <c r="P161" s="57"/>
      <c r="Q161" s="89"/>
      <c r="R161" s="84"/>
      <c r="S161" s="84"/>
      <c r="T161" s="84"/>
      <c r="U161" s="57"/>
      <c r="V161" s="89"/>
      <c r="W161" s="177"/>
      <c r="X161" s="179"/>
    </row>
    <row r="162" spans="1:24" ht="21.75" customHeight="1">
      <c r="A162" s="66" t="str">
        <f>基本登録!$A$21</f>
        <v>補</v>
      </c>
      <c r="B162" s="282" t="str">
        <f>IF('都個人（男子）'!AC162="","",VLOOKUP(AC162,都個人!$B:$G,4,FALSE))</f>
        <v/>
      </c>
      <c r="C162" s="283"/>
      <c r="D162" s="283"/>
      <c r="E162" s="283"/>
      <c r="F162" s="284"/>
      <c r="G162" s="72" t="str">
        <f>IF('都個人（男子）'!AC162="","",VLOOKUP(AC162,都個人!$B:$G,5,FALSE))</f>
        <v/>
      </c>
      <c r="H162" s="66"/>
      <c r="I162" s="66"/>
      <c r="J162" s="66"/>
      <c r="K162" s="88"/>
      <c r="L162" s="89"/>
      <c r="M162" s="66"/>
      <c r="N162" s="66"/>
      <c r="O162" s="66"/>
      <c r="P162" s="88"/>
      <c r="Q162" s="89"/>
      <c r="R162" s="66"/>
      <c r="S162" s="66"/>
      <c r="T162" s="66"/>
      <c r="U162" s="88"/>
      <c r="V162" s="89"/>
      <c r="W162" s="177"/>
      <c r="X162" s="179"/>
    </row>
    <row r="163" spans="1:24" ht="19.5" customHeight="1">
      <c r="A163" s="177"/>
      <c r="B163" s="285"/>
      <c r="C163" s="285"/>
      <c r="D163" s="285"/>
      <c r="E163" s="285"/>
      <c r="F163" s="285"/>
      <c r="G163" s="286"/>
      <c r="H163" s="280" t="s">
        <v>5</v>
      </c>
      <c r="I163" s="287"/>
      <c r="J163" s="287"/>
      <c r="K163" s="287"/>
      <c r="L163" s="89"/>
      <c r="M163" s="280" t="s">
        <v>5</v>
      </c>
      <c r="N163" s="287"/>
      <c r="O163" s="287"/>
      <c r="P163" s="287"/>
      <c r="Q163" s="89"/>
      <c r="R163" s="280" t="s">
        <v>5</v>
      </c>
      <c r="S163" s="287"/>
      <c r="T163" s="287"/>
      <c r="U163" s="287"/>
      <c r="V163" s="89"/>
      <c r="W163" s="177"/>
      <c r="X163" s="179"/>
    </row>
    <row r="164" spans="1:24" ht="24.75" customHeight="1">
      <c r="A164" s="276" t="s">
        <v>4</v>
      </c>
      <c r="B164" s="279"/>
      <c r="C164" s="279"/>
      <c r="D164" s="279"/>
      <c r="E164" s="279"/>
      <c r="F164" s="279"/>
      <c r="G164" s="278"/>
      <c r="H164" s="177"/>
      <c r="I164" s="178"/>
      <c r="J164" s="178"/>
      <c r="K164" s="178"/>
      <c r="L164" s="179"/>
      <c r="M164" s="177"/>
      <c r="N164" s="178"/>
      <c r="O164" s="178"/>
      <c r="P164" s="178"/>
      <c r="Q164" s="179"/>
      <c r="R164" s="177"/>
      <c r="S164" s="178"/>
      <c r="T164" s="178"/>
      <c r="U164" s="178"/>
      <c r="V164" s="179"/>
      <c r="W164" s="177"/>
      <c r="X164" s="179"/>
    </row>
    <row r="165" spans="1:24" ht="4.5" customHeight="1">
      <c r="A165" s="288"/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</row>
    <row r="166" spans="1:24">
      <c r="A166" s="229" t="s">
        <v>63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30"/>
      <c r="R166" s="231" t="s">
        <v>3</v>
      </c>
      <c r="S166" s="231"/>
      <c r="T166" s="231"/>
      <c r="U166" s="231"/>
      <c r="V166" s="231"/>
      <c r="W166" s="231"/>
      <c r="X166" s="231"/>
    </row>
    <row r="167" spans="1:24">
      <c r="A167" s="229" t="s">
        <v>2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90"/>
      <c r="R167" s="231"/>
      <c r="S167" s="231"/>
      <c r="T167" s="231"/>
      <c r="U167" s="231"/>
      <c r="V167" s="231"/>
      <c r="W167" s="231"/>
      <c r="X167" s="231"/>
    </row>
    <row r="168" spans="1:24" ht="39.75" customHeight="1"/>
    <row r="169" spans="1:24" ht="34.5" customHeight="1"/>
    <row r="170" spans="1:24" ht="24.75" customHeight="1">
      <c r="A170" s="169" t="s">
        <v>12</v>
      </c>
      <c r="B170" s="169"/>
      <c r="C170" s="169"/>
      <c r="D170" s="172" t="str">
        <f>$D$2</f>
        <v>基本登録シートの年度に入力して下さい</v>
      </c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3"/>
      <c r="V170" s="249" t="s">
        <v>24</v>
      </c>
      <c r="W170" s="250"/>
      <c r="X170" s="251"/>
    </row>
    <row r="171" spans="1:24" ht="26.25" customHeight="1">
      <c r="A171" s="170"/>
      <c r="B171" s="170"/>
      <c r="C171" s="170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3"/>
      <c r="V171" s="233" t="str">
        <f>IF(VLOOKUP(AC178,都個人!$B:$G,2,FALSE)="","",VLOOKUP(AC178,都個人!$B:$G,2,FALSE))</f>
        <v/>
      </c>
      <c r="W171" s="234"/>
      <c r="X171" s="235"/>
    </row>
    <row r="172" spans="1:24" ht="27" customHeight="1">
      <c r="A172" s="177" t="s">
        <v>23</v>
      </c>
      <c r="B172" s="178"/>
      <c r="C172" s="179"/>
      <c r="D172" s="241"/>
      <c r="E172" s="82" t="s">
        <v>22</v>
      </c>
      <c r="F172" s="241"/>
      <c r="G172" s="249" t="s">
        <v>21</v>
      </c>
      <c r="H172" s="250"/>
      <c r="I172" s="251"/>
      <c r="J172" s="255" t="str">
        <f>基本登録!$B$2</f>
        <v>基本登録シートの学校番号に入力して下さい</v>
      </c>
      <c r="K172" s="256"/>
      <c r="L172" s="256"/>
      <c r="M172" s="256"/>
      <c r="N172" s="256"/>
      <c r="O172" s="256"/>
      <c r="P172" s="256"/>
      <c r="Q172" s="256"/>
      <c r="R172" s="256"/>
      <c r="S172" s="256"/>
      <c r="T172" s="257"/>
      <c r="U172" s="83"/>
      <c r="V172" s="236"/>
      <c r="W172" s="237"/>
      <c r="X172" s="238"/>
    </row>
    <row r="173" spans="1:24" ht="9.75" customHeight="1">
      <c r="A173" s="186">
        <f>基本登録!$B$1</f>
        <v>0</v>
      </c>
      <c r="B173" s="187"/>
      <c r="C173" s="188"/>
      <c r="D173" s="252"/>
      <c r="E173" s="258" t="s">
        <v>50</v>
      </c>
      <c r="F173" s="254"/>
      <c r="G173" s="261" t="s">
        <v>20</v>
      </c>
      <c r="H173" s="262"/>
      <c r="I173" s="263"/>
      <c r="J173" s="267">
        <f>基本登録!$B$3</f>
        <v>0</v>
      </c>
      <c r="K173" s="268"/>
      <c r="L173" s="268"/>
      <c r="M173" s="268"/>
      <c r="N173" s="268"/>
      <c r="O173" s="268"/>
      <c r="P173" s="268"/>
      <c r="Q173" s="268"/>
      <c r="R173" s="268"/>
      <c r="S173" s="268"/>
      <c r="T173" s="269"/>
      <c r="U173" s="239"/>
      <c r="V173" s="240"/>
      <c r="W173" s="240"/>
      <c r="X173" s="240"/>
    </row>
    <row r="174" spans="1:24" ht="16.5" customHeight="1">
      <c r="A174" s="189"/>
      <c r="B174" s="190"/>
      <c r="C174" s="191"/>
      <c r="D174" s="252"/>
      <c r="E174" s="259"/>
      <c r="F174" s="254"/>
      <c r="G174" s="264"/>
      <c r="H174" s="265"/>
      <c r="I174" s="266"/>
      <c r="J174" s="270"/>
      <c r="K174" s="271"/>
      <c r="L174" s="271"/>
      <c r="M174" s="271"/>
      <c r="N174" s="271"/>
      <c r="O174" s="271"/>
      <c r="P174" s="271"/>
      <c r="Q174" s="271"/>
      <c r="R174" s="271"/>
      <c r="S174" s="271"/>
      <c r="T174" s="272"/>
      <c r="U174" s="241"/>
      <c r="V174" s="243" t="s">
        <v>19</v>
      </c>
      <c r="W174" s="245" t="s">
        <v>11</v>
      </c>
      <c r="X174" s="246"/>
    </row>
    <row r="175" spans="1:24" ht="27" customHeight="1">
      <c r="A175" s="192"/>
      <c r="B175" s="193"/>
      <c r="C175" s="194"/>
      <c r="D175" s="253"/>
      <c r="E175" s="260"/>
      <c r="F175" s="242"/>
      <c r="G175" s="273" t="s">
        <v>18</v>
      </c>
      <c r="H175" s="274"/>
      <c r="I175" s="275"/>
      <c r="J175" s="80" t="s">
        <v>32</v>
      </c>
      <c r="K175" s="81" t="s">
        <v>33</v>
      </c>
      <c r="L175" s="81" t="s">
        <v>34</v>
      </c>
      <c r="M175" s="81" t="s">
        <v>35</v>
      </c>
      <c r="N175" s="81" t="s">
        <v>36</v>
      </c>
      <c r="O175" s="81" t="s">
        <v>37</v>
      </c>
      <c r="P175" s="81" t="s">
        <v>38</v>
      </c>
      <c r="Q175" s="63" t="str">
        <f>IF(AC178="","",AC178)</f>
        <v/>
      </c>
      <c r="R175" s="81" t="s">
        <v>39</v>
      </c>
      <c r="S175" s="58"/>
      <c r="T175" s="59"/>
      <c r="U175" s="242"/>
      <c r="V175" s="244"/>
      <c r="W175" s="247"/>
      <c r="X175" s="248"/>
    </row>
    <row r="176" spans="1:24" ht="4.5" customHeight="1"/>
    <row r="177" spans="1:29" ht="21.75" customHeight="1">
      <c r="A177" s="66" t="s">
        <v>10</v>
      </c>
      <c r="B177" s="276" t="s">
        <v>9</v>
      </c>
      <c r="C177" s="277"/>
      <c r="D177" s="277"/>
      <c r="E177" s="277"/>
      <c r="F177" s="278"/>
      <c r="G177" s="85" t="s">
        <v>8</v>
      </c>
      <c r="H177" s="86"/>
      <c r="I177" s="279" t="str">
        <f>IFERROR(VLOOKUP(D170,基本登録!$B$8:$G$13,5,FALSE),"")</f>
        <v>予選</v>
      </c>
      <c r="J177" s="279"/>
      <c r="K177" s="279"/>
      <c r="L177" s="87"/>
      <c r="M177" s="86"/>
      <c r="N177" s="279" t="str">
        <f>IFERROR(VLOOKUP(D170,基本登録!$B$8:$G$13,6,FALSE),"")</f>
        <v>準決勝</v>
      </c>
      <c r="O177" s="279"/>
      <c r="P177" s="279"/>
      <c r="Q177" s="87"/>
      <c r="R177" s="91"/>
      <c r="S177" s="277"/>
      <c r="T177" s="277"/>
      <c r="U177" s="277"/>
      <c r="V177" s="92"/>
      <c r="W177" s="280" t="s">
        <v>7</v>
      </c>
      <c r="X177" s="281"/>
    </row>
    <row r="178" spans="1:29" ht="21.75" customHeight="1">
      <c r="A178" s="71" t="str">
        <f>基本登録!$A$16</f>
        <v>１</v>
      </c>
      <c r="B178" s="282" t="str">
        <f>IF('都個人（男子）'!AC178="","",VLOOKUP(AC178,都個人!$B:$G,4,FALSE))</f>
        <v/>
      </c>
      <c r="C178" s="283"/>
      <c r="D178" s="283"/>
      <c r="E178" s="283"/>
      <c r="F178" s="284"/>
      <c r="G178" s="72" t="str">
        <f>IF('都個人（男子）'!AC178="","",VLOOKUP(AC178,都個人!$B:$G,5,FALSE))</f>
        <v/>
      </c>
      <c r="H178" s="84"/>
      <c r="I178" s="84"/>
      <c r="J178" s="84"/>
      <c r="K178" s="57"/>
      <c r="L178" s="89"/>
      <c r="M178" s="84"/>
      <c r="N178" s="84"/>
      <c r="O178" s="84"/>
      <c r="P178" s="57"/>
      <c r="Q178" s="89"/>
      <c r="R178" s="84"/>
      <c r="S178" s="84"/>
      <c r="T178" s="84"/>
      <c r="U178" s="57"/>
      <c r="V178" s="89"/>
      <c r="W178" s="177"/>
      <c r="X178" s="179"/>
      <c r="Y178" s="75"/>
      <c r="AC178" s="54" t="str">
        <f>都個人!B11</f>
        <v/>
      </c>
    </row>
    <row r="179" spans="1:29" ht="21.75" customHeight="1">
      <c r="A179" s="66" t="str">
        <f>基本登録!$A$17</f>
        <v>２</v>
      </c>
      <c r="B179" s="282" t="str">
        <f>IF('都個人（男子）'!AC179="","",VLOOKUP(AC179,都個人!$B:$G,4,FALSE))</f>
        <v/>
      </c>
      <c r="C179" s="283"/>
      <c r="D179" s="283"/>
      <c r="E179" s="283"/>
      <c r="F179" s="284"/>
      <c r="G179" s="72" t="str">
        <f>IF('都個人（男子）'!AC179="","",VLOOKUP(AC179,都個人!$B:$G,5,FALSE))</f>
        <v/>
      </c>
      <c r="H179" s="84"/>
      <c r="I179" s="84"/>
      <c r="J179" s="84"/>
      <c r="K179" s="57"/>
      <c r="L179" s="89"/>
      <c r="M179" s="84"/>
      <c r="N179" s="84"/>
      <c r="O179" s="84"/>
      <c r="P179" s="57"/>
      <c r="Q179" s="89"/>
      <c r="R179" s="84"/>
      <c r="S179" s="84"/>
      <c r="T179" s="84"/>
      <c r="U179" s="57"/>
      <c r="V179" s="89"/>
      <c r="W179" s="177"/>
      <c r="X179" s="179"/>
    </row>
    <row r="180" spans="1:29" ht="21.75" customHeight="1">
      <c r="A180" s="66" t="str">
        <f>基本登録!$A$18</f>
        <v>３</v>
      </c>
      <c r="B180" s="282" t="str">
        <f>IF('都個人（男子）'!AC180="","",VLOOKUP(AC180,都個人!$B:$G,4,FALSE))</f>
        <v/>
      </c>
      <c r="C180" s="283"/>
      <c r="D180" s="283"/>
      <c r="E180" s="283"/>
      <c r="F180" s="284"/>
      <c r="G180" s="72" t="str">
        <f>IF('都個人（男子）'!AC180="","",VLOOKUP(AC180,都個人!$B:$G,5,FALSE))</f>
        <v/>
      </c>
      <c r="H180" s="84"/>
      <c r="I180" s="84"/>
      <c r="J180" s="84"/>
      <c r="K180" s="57"/>
      <c r="L180" s="89"/>
      <c r="M180" s="84"/>
      <c r="N180" s="84"/>
      <c r="O180" s="84"/>
      <c r="P180" s="57"/>
      <c r="Q180" s="89"/>
      <c r="R180" s="84"/>
      <c r="S180" s="84"/>
      <c r="T180" s="84"/>
      <c r="U180" s="57"/>
      <c r="V180" s="89"/>
      <c r="W180" s="177"/>
      <c r="X180" s="179"/>
    </row>
    <row r="181" spans="1:29" ht="21.75" customHeight="1">
      <c r="A181" s="66" t="str">
        <f>基本登録!$A$19</f>
        <v>４</v>
      </c>
      <c r="B181" s="282" t="str">
        <f>IF('都個人（男子）'!AC181="","",VLOOKUP(AC181,都個人!$B:$G,4,FALSE))</f>
        <v/>
      </c>
      <c r="C181" s="283"/>
      <c r="D181" s="283"/>
      <c r="E181" s="283"/>
      <c r="F181" s="284"/>
      <c r="G181" s="72" t="str">
        <f>IF('都個人（男子）'!AC181="","",VLOOKUP(AC181,都個人!$B:$G,5,FALSE))</f>
        <v/>
      </c>
      <c r="H181" s="84"/>
      <c r="I181" s="84"/>
      <c r="J181" s="84"/>
      <c r="K181" s="57"/>
      <c r="L181" s="89"/>
      <c r="M181" s="84"/>
      <c r="N181" s="84"/>
      <c r="O181" s="84"/>
      <c r="P181" s="57"/>
      <c r="Q181" s="89"/>
      <c r="R181" s="84"/>
      <c r="S181" s="84"/>
      <c r="T181" s="84"/>
      <c r="U181" s="57"/>
      <c r="V181" s="89"/>
      <c r="W181" s="177"/>
      <c r="X181" s="179"/>
    </row>
    <row r="182" spans="1:29" ht="21.75" customHeight="1">
      <c r="A182" s="66" t="str">
        <f>基本登録!$A$20</f>
        <v>５</v>
      </c>
      <c r="B182" s="282" t="str">
        <f>IF('都個人（男子）'!AC182="","",VLOOKUP(AC182,都個人!$B:$G,4,FALSE))</f>
        <v/>
      </c>
      <c r="C182" s="283"/>
      <c r="D182" s="283"/>
      <c r="E182" s="283"/>
      <c r="F182" s="284"/>
      <c r="G182" s="72" t="str">
        <f>IF('都個人（男子）'!AC182="","",VLOOKUP(AC182,都個人!$B:$G,5,FALSE))</f>
        <v/>
      </c>
      <c r="H182" s="84"/>
      <c r="I182" s="84"/>
      <c r="J182" s="84"/>
      <c r="K182" s="57"/>
      <c r="L182" s="89"/>
      <c r="M182" s="84"/>
      <c r="N182" s="84"/>
      <c r="O182" s="84"/>
      <c r="P182" s="57"/>
      <c r="Q182" s="89"/>
      <c r="R182" s="84"/>
      <c r="S182" s="84"/>
      <c r="T182" s="84"/>
      <c r="U182" s="57"/>
      <c r="V182" s="89"/>
      <c r="W182" s="177"/>
      <c r="X182" s="179"/>
    </row>
    <row r="183" spans="1:29" ht="21.75" customHeight="1">
      <c r="A183" s="66" t="str">
        <f>基本登録!$A$21</f>
        <v>補</v>
      </c>
      <c r="B183" s="282" t="str">
        <f>IF('都個人（男子）'!AC183="","",VLOOKUP(AC183,都個人!$B:$G,4,FALSE))</f>
        <v/>
      </c>
      <c r="C183" s="283"/>
      <c r="D183" s="283"/>
      <c r="E183" s="283"/>
      <c r="F183" s="284"/>
      <c r="G183" s="72" t="str">
        <f>IF('都個人（男子）'!AC183="","",VLOOKUP(AC183,都個人!$B:$G,5,FALSE))</f>
        <v/>
      </c>
      <c r="H183" s="66"/>
      <c r="I183" s="66"/>
      <c r="J183" s="66"/>
      <c r="K183" s="88"/>
      <c r="L183" s="89"/>
      <c r="M183" s="66"/>
      <c r="N183" s="66"/>
      <c r="O183" s="66"/>
      <c r="P183" s="88"/>
      <c r="Q183" s="89"/>
      <c r="R183" s="66"/>
      <c r="S183" s="66"/>
      <c r="T183" s="66"/>
      <c r="U183" s="88"/>
      <c r="V183" s="89"/>
      <c r="W183" s="177"/>
      <c r="X183" s="179"/>
    </row>
    <row r="184" spans="1:29" ht="19.5" customHeight="1">
      <c r="A184" s="177"/>
      <c r="B184" s="285"/>
      <c r="C184" s="285"/>
      <c r="D184" s="285"/>
      <c r="E184" s="285"/>
      <c r="F184" s="285"/>
      <c r="G184" s="286"/>
      <c r="H184" s="280" t="s">
        <v>5</v>
      </c>
      <c r="I184" s="287"/>
      <c r="J184" s="287"/>
      <c r="K184" s="287"/>
      <c r="L184" s="89"/>
      <c r="M184" s="280" t="s">
        <v>5</v>
      </c>
      <c r="N184" s="287"/>
      <c r="O184" s="287"/>
      <c r="P184" s="287"/>
      <c r="Q184" s="89"/>
      <c r="R184" s="280" t="s">
        <v>5</v>
      </c>
      <c r="S184" s="287"/>
      <c r="T184" s="287"/>
      <c r="U184" s="287"/>
      <c r="V184" s="89"/>
      <c r="W184" s="177"/>
      <c r="X184" s="179"/>
    </row>
    <row r="185" spans="1:29" ht="24.75" customHeight="1">
      <c r="A185" s="276" t="s">
        <v>4</v>
      </c>
      <c r="B185" s="279"/>
      <c r="C185" s="279"/>
      <c r="D185" s="279"/>
      <c r="E185" s="279"/>
      <c r="F185" s="279"/>
      <c r="G185" s="278"/>
      <c r="H185" s="177"/>
      <c r="I185" s="178"/>
      <c r="J185" s="178"/>
      <c r="K185" s="178"/>
      <c r="L185" s="179"/>
      <c r="M185" s="177"/>
      <c r="N185" s="178"/>
      <c r="O185" s="178"/>
      <c r="P185" s="178"/>
      <c r="Q185" s="179"/>
      <c r="R185" s="177"/>
      <c r="S185" s="178"/>
      <c r="T185" s="178"/>
      <c r="U185" s="178"/>
      <c r="V185" s="179"/>
      <c r="W185" s="177"/>
      <c r="X185" s="179"/>
    </row>
    <row r="186" spans="1:29" ht="4.5" customHeight="1">
      <c r="A186" s="288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</row>
    <row r="187" spans="1:29">
      <c r="A187" s="229" t="s">
        <v>63</v>
      </c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30"/>
      <c r="R187" s="231" t="s">
        <v>3</v>
      </c>
      <c r="S187" s="231"/>
      <c r="T187" s="231"/>
      <c r="U187" s="231"/>
      <c r="V187" s="231"/>
      <c r="W187" s="231"/>
      <c r="X187" s="231"/>
    </row>
    <row r="188" spans="1:29">
      <c r="A188" s="229" t="s">
        <v>2</v>
      </c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90"/>
      <c r="R188" s="231"/>
      <c r="S188" s="231"/>
      <c r="T188" s="231"/>
      <c r="U188" s="231"/>
      <c r="V188" s="231"/>
      <c r="W188" s="231"/>
      <c r="X188" s="231"/>
    </row>
    <row r="189" spans="1:29" ht="39.75" customHeight="1"/>
    <row r="190" spans="1:29" ht="34.5" customHeight="1"/>
    <row r="191" spans="1:29" ht="24.75" customHeight="1">
      <c r="A191" s="169" t="s">
        <v>12</v>
      </c>
      <c r="B191" s="169"/>
      <c r="C191" s="169"/>
      <c r="D191" s="172" t="str">
        <f>$D$2</f>
        <v>基本登録シートの年度に入力して下さい</v>
      </c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3"/>
      <c r="V191" s="249" t="s">
        <v>24</v>
      </c>
      <c r="W191" s="250"/>
      <c r="X191" s="251"/>
    </row>
    <row r="192" spans="1:29" ht="26.25" customHeight="1">
      <c r="A192" s="170"/>
      <c r="B192" s="170"/>
      <c r="C192" s="170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3"/>
      <c r="V192" s="233" t="str">
        <f>IF(VLOOKUP(AC199,都個人!$B:$G,2,FALSE)="","",VLOOKUP(AC199,都個人!$B:$G,2,FALSE))</f>
        <v/>
      </c>
      <c r="W192" s="234"/>
      <c r="X192" s="235"/>
    </row>
    <row r="193" spans="1:29" ht="27" customHeight="1">
      <c r="A193" s="177" t="s">
        <v>23</v>
      </c>
      <c r="B193" s="178"/>
      <c r="C193" s="179"/>
      <c r="D193" s="241"/>
      <c r="E193" s="82" t="s">
        <v>22</v>
      </c>
      <c r="F193" s="241"/>
      <c r="G193" s="249" t="s">
        <v>21</v>
      </c>
      <c r="H193" s="250"/>
      <c r="I193" s="251"/>
      <c r="J193" s="255" t="str">
        <f>基本登録!$B$2</f>
        <v>基本登録シートの学校番号に入力して下さい</v>
      </c>
      <c r="K193" s="256"/>
      <c r="L193" s="256"/>
      <c r="M193" s="256"/>
      <c r="N193" s="256"/>
      <c r="O193" s="256"/>
      <c r="P193" s="256"/>
      <c r="Q193" s="256"/>
      <c r="R193" s="256"/>
      <c r="S193" s="256"/>
      <c r="T193" s="257"/>
      <c r="U193" s="83"/>
      <c r="V193" s="236"/>
      <c r="W193" s="237"/>
      <c r="X193" s="238"/>
    </row>
    <row r="194" spans="1:29" ht="9.75" customHeight="1">
      <c r="A194" s="186">
        <f>基本登録!$B$1</f>
        <v>0</v>
      </c>
      <c r="B194" s="187"/>
      <c r="C194" s="188"/>
      <c r="D194" s="252"/>
      <c r="E194" s="258" t="s">
        <v>50</v>
      </c>
      <c r="F194" s="254"/>
      <c r="G194" s="261" t="s">
        <v>20</v>
      </c>
      <c r="H194" s="262"/>
      <c r="I194" s="263"/>
      <c r="J194" s="267">
        <f>基本登録!$B$3</f>
        <v>0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9"/>
      <c r="U194" s="239"/>
      <c r="V194" s="240"/>
      <c r="W194" s="240"/>
      <c r="X194" s="240"/>
    </row>
    <row r="195" spans="1:29" ht="16.5" customHeight="1">
      <c r="A195" s="189"/>
      <c r="B195" s="190"/>
      <c r="C195" s="191"/>
      <c r="D195" s="252"/>
      <c r="E195" s="259"/>
      <c r="F195" s="254"/>
      <c r="G195" s="264"/>
      <c r="H195" s="265"/>
      <c r="I195" s="266"/>
      <c r="J195" s="270"/>
      <c r="K195" s="271"/>
      <c r="L195" s="271"/>
      <c r="M195" s="271"/>
      <c r="N195" s="271"/>
      <c r="O195" s="271"/>
      <c r="P195" s="271"/>
      <c r="Q195" s="271"/>
      <c r="R195" s="271"/>
      <c r="S195" s="271"/>
      <c r="T195" s="272"/>
      <c r="U195" s="241"/>
      <c r="V195" s="243" t="s">
        <v>19</v>
      </c>
      <c r="W195" s="245" t="s">
        <v>11</v>
      </c>
      <c r="X195" s="246"/>
    </row>
    <row r="196" spans="1:29" ht="27" customHeight="1">
      <c r="A196" s="192"/>
      <c r="B196" s="193"/>
      <c r="C196" s="194"/>
      <c r="D196" s="253"/>
      <c r="E196" s="260"/>
      <c r="F196" s="242"/>
      <c r="G196" s="273" t="s">
        <v>18</v>
      </c>
      <c r="H196" s="274"/>
      <c r="I196" s="275"/>
      <c r="J196" s="80" t="s">
        <v>32</v>
      </c>
      <c r="K196" s="81" t="s">
        <v>33</v>
      </c>
      <c r="L196" s="81" t="s">
        <v>34</v>
      </c>
      <c r="M196" s="81" t="s">
        <v>35</v>
      </c>
      <c r="N196" s="81" t="s">
        <v>36</v>
      </c>
      <c r="O196" s="81" t="s">
        <v>37</v>
      </c>
      <c r="P196" s="81" t="s">
        <v>38</v>
      </c>
      <c r="Q196" s="63" t="str">
        <f>IF(AC199="","",AC199)</f>
        <v/>
      </c>
      <c r="R196" s="81" t="s">
        <v>39</v>
      </c>
      <c r="S196" s="58"/>
      <c r="T196" s="59"/>
      <c r="U196" s="242"/>
      <c r="V196" s="244"/>
      <c r="W196" s="247"/>
      <c r="X196" s="248"/>
    </row>
    <row r="197" spans="1:29" ht="4.5" customHeight="1"/>
    <row r="198" spans="1:29" ht="21.75" customHeight="1">
      <c r="A198" s="66" t="s">
        <v>10</v>
      </c>
      <c r="B198" s="276" t="s">
        <v>9</v>
      </c>
      <c r="C198" s="277"/>
      <c r="D198" s="277"/>
      <c r="E198" s="277"/>
      <c r="F198" s="278"/>
      <c r="G198" s="85" t="s">
        <v>8</v>
      </c>
      <c r="H198" s="86"/>
      <c r="I198" s="279" t="str">
        <f>IFERROR(VLOOKUP(D191,基本登録!$B$8:$G$13,5,FALSE),"")</f>
        <v>予選</v>
      </c>
      <c r="J198" s="279"/>
      <c r="K198" s="279"/>
      <c r="L198" s="87"/>
      <c r="M198" s="86"/>
      <c r="N198" s="279" t="str">
        <f>IFERROR(VLOOKUP(D191,基本登録!$B$8:$G$13,6,FALSE),"")</f>
        <v>準決勝</v>
      </c>
      <c r="O198" s="279"/>
      <c r="P198" s="279"/>
      <c r="Q198" s="87"/>
      <c r="R198" s="91"/>
      <c r="S198" s="277"/>
      <c r="T198" s="277"/>
      <c r="U198" s="277"/>
      <c r="V198" s="92"/>
      <c r="W198" s="280" t="s">
        <v>7</v>
      </c>
      <c r="X198" s="281"/>
    </row>
    <row r="199" spans="1:29" ht="21.75" customHeight="1">
      <c r="A199" s="71" t="str">
        <f>基本登録!$A$16</f>
        <v>１</v>
      </c>
      <c r="B199" s="282" t="str">
        <f>IF('都個人（男子）'!AC199="","",VLOOKUP(AC199,都個人!$B:$G,4,FALSE))</f>
        <v/>
      </c>
      <c r="C199" s="283"/>
      <c r="D199" s="283"/>
      <c r="E199" s="283"/>
      <c r="F199" s="284"/>
      <c r="G199" s="72" t="str">
        <f>IF('都個人（男子）'!AC199="","",VLOOKUP(AC199,都個人!$B:$G,5,FALSE))</f>
        <v/>
      </c>
      <c r="H199" s="84"/>
      <c r="I199" s="84"/>
      <c r="J199" s="84"/>
      <c r="K199" s="57"/>
      <c r="L199" s="89"/>
      <c r="M199" s="84"/>
      <c r="N199" s="84"/>
      <c r="O199" s="84"/>
      <c r="P199" s="57"/>
      <c r="Q199" s="89"/>
      <c r="R199" s="84"/>
      <c r="S199" s="84"/>
      <c r="T199" s="84"/>
      <c r="U199" s="57"/>
      <c r="V199" s="89"/>
      <c r="W199" s="177"/>
      <c r="X199" s="179"/>
      <c r="Y199" s="75"/>
      <c r="AC199" s="54" t="str">
        <f>都個人!B12</f>
        <v/>
      </c>
    </row>
    <row r="200" spans="1:29" ht="21.75" customHeight="1">
      <c r="A200" s="66" t="str">
        <f>基本登録!$A$17</f>
        <v>２</v>
      </c>
      <c r="B200" s="282" t="str">
        <f>IF('都個人（男子）'!AC200="","",VLOOKUP(AC200,都個人!$B:$G,4,FALSE))</f>
        <v/>
      </c>
      <c r="C200" s="283"/>
      <c r="D200" s="283"/>
      <c r="E200" s="283"/>
      <c r="F200" s="284"/>
      <c r="G200" s="72" t="str">
        <f>IF('都個人（男子）'!AC200="","",VLOOKUP(AC200,都個人!$B:$G,5,FALSE))</f>
        <v/>
      </c>
      <c r="H200" s="84"/>
      <c r="I200" s="84"/>
      <c r="J200" s="84"/>
      <c r="K200" s="57"/>
      <c r="L200" s="89"/>
      <c r="M200" s="84"/>
      <c r="N200" s="84"/>
      <c r="O200" s="84"/>
      <c r="P200" s="57"/>
      <c r="Q200" s="89"/>
      <c r="R200" s="84"/>
      <c r="S200" s="84"/>
      <c r="T200" s="84"/>
      <c r="U200" s="57"/>
      <c r="V200" s="89"/>
      <c r="W200" s="177"/>
      <c r="X200" s="179"/>
    </row>
    <row r="201" spans="1:29" ht="21.75" customHeight="1">
      <c r="A201" s="66" t="str">
        <f>基本登録!$A$18</f>
        <v>３</v>
      </c>
      <c r="B201" s="282" t="str">
        <f>IF('都個人（男子）'!AC201="","",VLOOKUP(AC201,都個人!$B:$G,4,FALSE))</f>
        <v/>
      </c>
      <c r="C201" s="283"/>
      <c r="D201" s="283"/>
      <c r="E201" s="283"/>
      <c r="F201" s="284"/>
      <c r="G201" s="72" t="str">
        <f>IF('都個人（男子）'!AC201="","",VLOOKUP(AC201,都個人!$B:$G,5,FALSE))</f>
        <v/>
      </c>
      <c r="H201" s="84"/>
      <c r="I201" s="84"/>
      <c r="J201" s="84"/>
      <c r="K201" s="57"/>
      <c r="L201" s="89"/>
      <c r="M201" s="84"/>
      <c r="N201" s="84"/>
      <c r="O201" s="84"/>
      <c r="P201" s="57"/>
      <c r="Q201" s="89"/>
      <c r="R201" s="84"/>
      <c r="S201" s="84"/>
      <c r="T201" s="84"/>
      <c r="U201" s="57"/>
      <c r="V201" s="89"/>
      <c r="W201" s="177"/>
      <c r="X201" s="179"/>
    </row>
    <row r="202" spans="1:29" ht="21.75" customHeight="1">
      <c r="A202" s="66" t="str">
        <f>基本登録!$A$19</f>
        <v>４</v>
      </c>
      <c r="B202" s="282" t="str">
        <f>IF('都個人（男子）'!AC202="","",VLOOKUP(AC202,都個人!$B:$G,4,FALSE))</f>
        <v/>
      </c>
      <c r="C202" s="283"/>
      <c r="D202" s="283"/>
      <c r="E202" s="283"/>
      <c r="F202" s="284"/>
      <c r="G202" s="72" t="str">
        <f>IF('都個人（男子）'!AC202="","",VLOOKUP(AC202,都個人!$B:$G,5,FALSE))</f>
        <v/>
      </c>
      <c r="H202" s="84"/>
      <c r="I202" s="84"/>
      <c r="J202" s="84"/>
      <c r="K202" s="57"/>
      <c r="L202" s="89"/>
      <c r="M202" s="84"/>
      <c r="N202" s="84"/>
      <c r="O202" s="84"/>
      <c r="P202" s="57"/>
      <c r="Q202" s="89"/>
      <c r="R202" s="84"/>
      <c r="S202" s="84"/>
      <c r="T202" s="84"/>
      <c r="U202" s="57"/>
      <c r="V202" s="89"/>
      <c r="W202" s="177"/>
      <c r="X202" s="179"/>
    </row>
    <row r="203" spans="1:29" ht="21.75" customHeight="1">
      <c r="A203" s="66" t="str">
        <f>基本登録!$A$20</f>
        <v>５</v>
      </c>
      <c r="B203" s="282" t="str">
        <f>IF('都個人（男子）'!AC203="","",VLOOKUP(AC203,都個人!$B:$G,4,FALSE))</f>
        <v/>
      </c>
      <c r="C203" s="283"/>
      <c r="D203" s="283"/>
      <c r="E203" s="283"/>
      <c r="F203" s="284"/>
      <c r="G203" s="72" t="str">
        <f>IF('都個人（男子）'!AC203="","",VLOOKUP(AC203,都個人!$B:$G,5,FALSE))</f>
        <v/>
      </c>
      <c r="H203" s="84"/>
      <c r="I203" s="84"/>
      <c r="J203" s="84"/>
      <c r="K203" s="57"/>
      <c r="L203" s="89"/>
      <c r="M203" s="84"/>
      <c r="N203" s="84"/>
      <c r="O203" s="84"/>
      <c r="P203" s="57"/>
      <c r="Q203" s="89"/>
      <c r="R203" s="84"/>
      <c r="S203" s="84"/>
      <c r="T203" s="84"/>
      <c r="U203" s="57"/>
      <c r="V203" s="89"/>
      <c r="W203" s="177"/>
      <c r="X203" s="179"/>
    </row>
    <row r="204" spans="1:29" ht="21.75" customHeight="1">
      <c r="A204" s="66" t="str">
        <f>基本登録!$A$21</f>
        <v>補</v>
      </c>
      <c r="B204" s="282" t="str">
        <f>IF('都個人（男子）'!AC204="","",VLOOKUP(AC204,都個人!$B:$G,4,FALSE))</f>
        <v/>
      </c>
      <c r="C204" s="283"/>
      <c r="D204" s="283"/>
      <c r="E204" s="283"/>
      <c r="F204" s="284"/>
      <c r="G204" s="72" t="str">
        <f>IF('都個人（男子）'!AC204="","",VLOOKUP(AC204,都個人!$B:$G,5,FALSE))</f>
        <v/>
      </c>
      <c r="H204" s="66"/>
      <c r="I204" s="66"/>
      <c r="J204" s="66"/>
      <c r="K204" s="88"/>
      <c r="L204" s="89"/>
      <c r="M204" s="66"/>
      <c r="N204" s="66"/>
      <c r="O204" s="66"/>
      <c r="P204" s="88"/>
      <c r="Q204" s="89"/>
      <c r="R204" s="66"/>
      <c r="S204" s="66"/>
      <c r="T204" s="66"/>
      <c r="U204" s="88"/>
      <c r="V204" s="89"/>
      <c r="W204" s="177"/>
      <c r="X204" s="179"/>
    </row>
    <row r="205" spans="1:29" ht="19.5" customHeight="1">
      <c r="A205" s="177"/>
      <c r="B205" s="285"/>
      <c r="C205" s="285"/>
      <c r="D205" s="285"/>
      <c r="E205" s="285"/>
      <c r="F205" s="285"/>
      <c r="G205" s="286"/>
      <c r="H205" s="280" t="s">
        <v>5</v>
      </c>
      <c r="I205" s="287"/>
      <c r="J205" s="287"/>
      <c r="K205" s="287"/>
      <c r="L205" s="89"/>
      <c r="M205" s="280" t="s">
        <v>5</v>
      </c>
      <c r="N205" s="287"/>
      <c r="O205" s="287"/>
      <c r="P205" s="287"/>
      <c r="Q205" s="89"/>
      <c r="R205" s="280" t="s">
        <v>5</v>
      </c>
      <c r="S205" s="287"/>
      <c r="T205" s="287"/>
      <c r="U205" s="287"/>
      <c r="V205" s="89"/>
      <c r="W205" s="177"/>
      <c r="X205" s="179"/>
    </row>
    <row r="206" spans="1:29" ht="24.75" customHeight="1">
      <c r="A206" s="276" t="s">
        <v>4</v>
      </c>
      <c r="B206" s="279"/>
      <c r="C206" s="279"/>
      <c r="D206" s="279"/>
      <c r="E206" s="279"/>
      <c r="F206" s="279"/>
      <c r="G206" s="278"/>
      <c r="H206" s="177"/>
      <c r="I206" s="178"/>
      <c r="J206" s="178"/>
      <c r="K206" s="178"/>
      <c r="L206" s="179"/>
      <c r="M206" s="177"/>
      <c r="N206" s="178"/>
      <c r="O206" s="178"/>
      <c r="P206" s="178"/>
      <c r="Q206" s="179"/>
      <c r="R206" s="177"/>
      <c r="S206" s="178"/>
      <c r="T206" s="178"/>
      <c r="U206" s="178"/>
      <c r="V206" s="179"/>
      <c r="W206" s="177"/>
      <c r="X206" s="179"/>
    </row>
    <row r="207" spans="1:29" ht="4.5" customHeight="1">
      <c r="A207" s="288"/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</row>
    <row r="208" spans="1:29">
      <c r="A208" s="229" t="s">
        <v>63</v>
      </c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30"/>
      <c r="R208" s="231" t="s">
        <v>3</v>
      </c>
      <c r="S208" s="231"/>
      <c r="T208" s="231"/>
      <c r="U208" s="231"/>
      <c r="V208" s="231"/>
      <c r="W208" s="231"/>
      <c r="X208" s="231"/>
    </row>
    <row r="209" spans="1:29">
      <c r="A209" s="229" t="s">
        <v>2</v>
      </c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90"/>
      <c r="R209" s="231"/>
      <c r="S209" s="231"/>
      <c r="T209" s="231"/>
      <c r="U209" s="231"/>
      <c r="V209" s="231"/>
      <c r="W209" s="231"/>
      <c r="X209" s="231"/>
    </row>
    <row r="210" spans="1:29" ht="39.75" customHeight="1"/>
    <row r="211" spans="1:29" ht="34.5" customHeight="1"/>
    <row r="212" spans="1:29" ht="24.75" customHeight="1">
      <c r="A212" s="169" t="s">
        <v>12</v>
      </c>
      <c r="B212" s="169"/>
      <c r="C212" s="169"/>
      <c r="D212" s="172" t="str">
        <f>$D$2</f>
        <v>基本登録シートの年度に入力して下さい</v>
      </c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3"/>
      <c r="V212" s="249" t="s">
        <v>24</v>
      </c>
      <c r="W212" s="250"/>
      <c r="X212" s="251"/>
    </row>
    <row r="213" spans="1:29" ht="26.25" customHeight="1">
      <c r="A213" s="170"/>
      <c r="B213" s="170"/>
      <c r="C213" s="170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3"/>
      <c r="V213" s="233" t="str">
        <f>IF(VLOOKUP(AC220,都個人!$B:$G,2,FALSE)="","",VLOOKUP(AC220,都個人!$B:$G,2,FALSE))</f>
        <v/>
      </c>
      <c r="W213" s="234"/>
      <c r="X213" s="235"/>
    </row>
    <row r="214" spans="1:29" ht="27" customHeight="1">
      <c r="A214" s="177" t="s">
        <v>23</v>
      </c>
      <c r="B214" s="178"/>
      <c r="C214" s="179"/>
      <c r="D214" s="241"/>
      <c r="E214" s="82" t="s">
        <v>22</v>
      </c>
      <c r="F214" s="241"/>
      <c r="G214" s="249" t="s">
        <v>21</v>
      </c>
      <c r="H214" s="250"/>
      <c r="I214" s="251"/>
      <c r="J214" s="255" t="str">
        <f>基本登録!$B$2</f>
        <v>基本登録シートの学校番号に入力して下さい</v>
      </c>
      <c r="K214" s="256"/>
      <c r="L214" s="256"/>
      <c r="M214" s="256"/>
      <c r="N214" s="256"/>
      <c r="O214" s="256"/>
      <c r="P214" s="256"/>
      <c r="Q214" s="256"/>
      <c r="R214" s="256"/>
      <c r="S214" s="256"/>
      <c r="T214" s="257"/>
      <c r="U214" s="83"/>
      <c r="V214" s="236"/>
      <c r="W214" s="237"/>
      <c r="X214" s="238"/>
    </row>
    <row r="215" spans="1:29" ht="9.75" customHeight="1">
      <c r="A215" s="186">
        <f>基本登録!$B$1</f>
        <v>0</v>
      </c>
      <c r="B215" s="187"/>
      <c r="C215" s="188"/>
      <c r="D215" s="252"/>
      <c r="E215" s="258" t="s">
        <v>50</v>
      </c>
      <c r="F215" s="254"/>
      <c r="G215" s="261" t="s">
        <v>20</v>
      </c>
      <c r="H215" s="262"/>
      <c r="I215" s="263"/>
      <c r="J215" s="267">
        <f>基本登録!$B$3</f>
        <v>0</v>
      </c>
      <c r="K215" s="268"/>
      <c r="L215" s="268"/>
      <c r="M215" s="268"/>
      <c r="N215" s="268"/>
      <c r="O215" s="268"/>
      <c r="P215" s="268"/>
      <c r="Q215" s="268"/>
      <c r="R215" s="268"/>
      <c r="S215" s="268"/>
      <c r="T215" s="269"/>
      <c r="U215" s="239"/>
      <c r="V215" s="240"/>
      <c r="W215" s="240"/>
      <c r="X215" s="240"/>
    </row>
    <row r="216" spans="1:29" ht="16.5" customHeight="1">
      <c r="A216" s="189"/>
      <c r="B216" s="190"/>
      <c r="C216" s="191"/>
      <c r="D216" s="252"/>
      <c r="E216" s="259"/>
      <c r="F216" s="254"/>
      <c r="G216" s="264"/>
      <c r="H216" s="265"/>
      <c r="I216" s="266"/>
      <c r="J216" s="270"/>
      <c r="K216" s="271"/>
      <c r="L216" s="271"/>
      <c r="M216" s="271"/>
      <c r="N216" s="271"/>
      <c r="O216" s="271"/>
      <c r="P216" s="271"/>
      <c r="Q216" s="271"/>
      <c r="R216" s="271"/>
      <c r="S216" s="271"/>
      <c r="T216" s="272"/>
      <c r="U216" s="241"/>
      <c r="V216" s="243" t="s">
        <v>19</v>
      </c>
      <c r="W216" s="245" t="s">
        <v>11</v>
      </c>
      <c r="X216" s="246"/>
    </row>
    <row r="217" spans="1:29" ht="27" customHeight="1">
      <c r="A217" s="192"/>
      <c r="B217" s="193"/>
      <c r="C217" s="194"/>
      <c r="D217" s="253"/>
      <c r="E217" s="260"/>
      <c r="F217" s="242"/>
      <c r="G217" s="273" t="s">
        <v>18</v>
      </c>
      <c r="H217" s="274"/>
      <c r="I217" s="275"/>
      <c r="J217" s="80" t="s">
        <v>32</v>
      </c>
      <c r="K217" s="81" t="s">
        <v>33</v>
      </c>
      <c r="L217" s="81" t="s">
        <v>34</v>
      </c>
      <c r="M217" s="81" t="s">
        <v>35</v>
      </c>
      <c r="N217" s="81" t="s">
        <v>36</v>
      </c>
      <c r="O217" s="81" t="s">
        <v>37</v>
      </c>
      <c r="P217" s="81" t="s">
        <v>38</v>
      </c>
      <c r="Q217" s="63" t="str">
        <f>IF(AC220="","",AC220)</f>
        <v/>
      </c>
      <c r="R217" s="81" t="s">
        <v>39</v>
      </c>
      <c r="S217" s="58"/>
      <c r="T217" s="59"/>
      <c r="U217" s="242"/>
      <c r="V217" s="244"/>
      <c r="W217" s="247"/>
      <c r="X217" s="248"/>
    </row>
    <row r="218" spans="1:29" ht="4.5" customHeight="1"/>
    <row r="219" spans="1:29" ht="21.75" customHeight="1">
      <c r="A219" s="66" t="s">
        <v>10</v>
      </c>
      <c r="B219" s="276" t="s">
        <v>9</v>
      </c>
      <c r="C219" s="277"/>
      <c r="D219" s="277"/>
      <c r="E219" s="277"/>
      <c r="F219" s="278"/>
      <c r="G219" s="85" t="s">
        <v>8</v>
      </c>
      <c r="H219" s="86"/>
      <c r="I219" s="279" t="str">
        <f>IFERROR(VLOOKUP(D212,基本登録!$B$8:$G$13,5,FALSE),"")</f>
        <v>予選</v>
      </c>
      <c r="J219" s="279"/>
      <c r="K219" s="279"/>
      <c r="L219" s="87"/>
      <c r="M219" s="86"/>
      <c r="N219" s="279" t="str">
        <f>IFERROR(VLOOKUP(D212,基本登録!$B$8:$G$13,6,FALSE),"")</f>
        <v>準決勝</v>
      </c>
      <c r="O219" s="279"/>
      <c r="P219" s="279"/>
      <c r="Q219" s="87"/>
      <c r="R219" s="91"/>
      <c r="S219" s="277"/>
      <c r="T219" s="277"/>
      <c r="U219" s="277"/>
      <c r="V219" s="92"/>
      <c r="W219" s="280" t="s">
        <v>7</v>
      </c>
      <c r="X219" s="281"/>
    </row>
    <row r="220" spans="1:29" ht="21.75" customHeight="1">
      <c r="A220" s="71" t="str">
        <f>基本登録!$A$16</f>
        <v>１</v>
      </c>
      <c r="B220" s="282" t="str">
        <f>IF('都個人（男子）'!AC220="","",VLOOKUP(AC220,都個人!$B:$G,4,FALSE))</f>
        <v/>
      </c>
      <c r="C220" s="283"/>
      <c r="D220" s="283"/>
      <c r="E220" s="283"/>
      <c r="F220" s="284"/>
      <c r="G220" s="72" t="str">
        <f>IF('都個人（男子）'!AC220="","",VLOOKUP(AC220,都個人!$B:$G,5,FALSE))</f>
        <v/>
      </c>
      <c r="H220" s="84"/>
      <c r="I220" s="84"/>
      <c r="J220" s="84"/>
      <c r="K220" s="57"/>
      <c r="L220" s="89"/>
      <c r="M220" s="84"/>
      <c r="N220" s="84"/>
      <c r="O220" s="84"/>
      <c r="P220" s="57"/>
      <c r="Q220" s="89"/>
      <c r="R220" s="84"/>
      <c r="S220" s="84"/>
      <c r="T220" s="84"/>
      <c r="U220" s="57"/>
      <c r="V220" s="89"/>
      <c r="W220" s="177"/>
      <c r="X220" s="179"/>
      <c r="Y220" s="75"/>
      <c r="AC220" s="54" t="str">
        <f>都個人!B13</f>
        <v/>
      </c>
    </row>
    <row r="221" spans="1:29" ht="21.75" customHeight="1">
      <c r="A221" s="66" t="str">
        <f>基本登録!$A$17</f>
        <v>２</v>
      </c>
      <c r="B221" s="282" t="str">
        <f>IF('都個人（男子）'!AC221="","",VLOOKUP(AC221,都個人!$B:$G,4,FALSE))</f>
        <v/>
      </c>
      <c r="C221" s="283"/>
      <c r="D221" s="283"/>
      <c r="E221" s="283"/>
      <c r="F221" s="284"/>
      <c r="G221" s="72" t="str">
        <f>IF('都個人（男子）'!AC221="","",VLOOKUP(AC221,都個人!$B:$G,5,FALSE))</f>
        <v/>
      </c>
      <c r="H221" s="84"/>
      <c r="I221" s="84"/>
      <c r="J221" s="84"/>
      <c r="K221" s="57"/>
      <c r="L221" s="89"/>
      <c r="M221" s="84"/>
      <c r="N221" s="84"/>
      <c r="O221" s="84"/>
      <c r="P221" s="57"/>
      <c r="Q221" s="89"/>
      <c r="R221" s="84"/>
      <c r="S221" s="84"/>
      <c r="T221" s="84"/>
      <c r="U221" s="57"/>
      <c r="V221" s="89"/>
      <c r="W221" s="177"/>
      <c r="X221" s="179"/>
    </row>
    <row r="222" spans="1:29" ht="21.75" customHeight="1">
      <c r="A222" s="66" t="str">
        <f>基本登録!$A$18</f>
        <v>３</v>
      </c>
      <c r="B222" s="282" t="str">
        <f>IF('都個人（男子）'!AC222="","",VLOOKUP(AC222,都個人!$B:$G,4,FALSE))</f>
        <v/>
      </c>
      <c r="C222" s="283"/>
      <c r="D222" s="283"/>
      <c r="E222" s="283"/>
      <c r="F222" s="284"/>
      <c r="G222" s="72" t="str">
        <f>IF('都個人（男子）'!AC222="","",VLOOKUP(AC222,都個人!$B:$G,5,FALSE))</f>
        <v/>
      </c>
      <c r="H222" s="84"/>
      <c r="I222" s="84"/>
      <c r="J222" s="84"/>
      <c r="K222" s="57"/>
      <c r="L222" s="89"/>
      <c r="M222" s="84"/>
      <c r="N222" s="84"/>
      <c r="O222" s="84"/>
      <c r="P222" s="57"/>
      <c r="Q222" s="89"/>
      <c r="R222" s="84"/>
      <c r="S222" s="84"/>
      <c r="T222" s="84"/>
      <c r="U222" s="57"/>
      <c r="V222" s="89"/>
      <c r="W222" s="177"/>
      <c r="X222" s="179"/>
    </row>
    <row r="223" spans="1:29" ht="21.75" customHeight="1">
      <c r="A223" s="66" t="str">
        <f>基本登録!$A$19</f>
        <v>４</v>
      </c>
      <c r="B223" s="282" t="str">
        <f>IF('都個人（男子）'!AC223="","",VLOOKUP(AC223,都個人!$B:$G,4,FALSE))</f>
        <v/>
      </c>
      <c r="C223" s="283"/>
      <c r="D223" s="283"/>
      <c r="E223" s="283"/>
      <c r="F223" s="284"/>
      <c r="G223" s="72" t="str">
        <f>IF('都個人（男子）'!AC223="","",VLOOKUP(AC223,都個人!$B:$G,5,FALSE))</f>
        <v/>
      </c>
      <c r="H223" s="84"/>
      <c r="I223" s="84"/>
      <c r="J223" s="84"/>
      <c r="K223" s="57"/>
      <c r="L223" s="89"/>
      <c r="M223" s="84"/>
      <c r="N223" s="84"/>
      <c r="O223" s="84"/>
      <c r="P223" s="57"/>
      <c r="Q223" s="89"/>
      <c r="R223" s="84"/>
      <c r="S223" s="84"/>
      <c r="T223" s="84"/>
      <c r="U223" s="57"/>
      <c r="V223" s="89"/>
      <c r="W223" s="177"/>
      <c r="X223" s="179"/>
    </row>
    <row r="224" spans="1:29" ht="21.75" customHeight="1">
      <c r="A224" s="66" t="str">
        <f>基本登録!$A$20</f>
        <v>５</v>
      </c>
      <c r="B224" s="282" t="str">
        <f>IF('都個人（男子）'!AC224="","",VLOOKUP(AC224,都個人!$B:$G,4,FALSE))</f>
        <v/>
      </c>
      <c r="C224" s="283"/>
      <c r="D224" s="283"/>
      <c r="E224" s="283"/>
      <c r="F224" s="284"/>
      <c r="G224" s="72" t="str">
        <f>IF('都個人（男子）'!AC224="","",VLOOKUP(AC224,都個人!$B:$G,5,FALSE))</f>
        <v/>
      </c>
      <c r="H224" s="84"/>
      <c r="I224" s="84"/>
      <c r="J224" s="84"/>
      <c r="K224" s="57"/>
      <c r="L224" s="89"/>
      <c r="M224" s="84"/>
      <c r="N224" s="84"/>
      <c r="O224" s="84"/>
      <c r="P224" s="57"/>
      <c r="Q224" s="89"/>
      <c r="R224" s="84"/>
      <c r="S224" s="84"/>
      <c r="T224" s="84"/>
      <c r="U224" s="57"/>
      <c r="V224" s="89"/>
      <c r="W224" s="177"/>
      <c r="X224" s="179"/>
    </row>
    <row r="225" spans="1:24" ht="21.75" customHeight="1">
      <c r="A225" s="66" t="str">
        <f>基本登録!$A$21</f>
        <v>補</v>
      </c>
      <c r="B225" s="282" t="str">
        <f>IF('都個人（男子）'!AC225="","",VLOOKUP(AC225,都個人!$B:$G,4,FALSE))</f>
        <v/>
      </c>
      <c r="C225" s="283"/>
      <c r="D225" s="283"/>
      <c r="E225" s="283"/>
      <c r="F225" s="284"/>
      <c r="G225" s="72" t="str">
        <f>IF('都個人（男子）'!AC225="","",VLOOKUP(AC225,都個人!$B:$G,5,FALSE))</f>
        <v/>
      </c>
      <c r="H225" s="66"/>
      <c r="I225" s="66"/>
      <c r="J225" s="66"/>
      <c r="K225" s="88"/>
      <c r="L225" s="89"/>
      <c r="M225" s="66"/>
      <c r="N225" s="66"/>
      <c r="O225" s="66"/>
      <c r="P225" s="88"/>
      <c r="Q225" s="89"/>
      <c r="R225" s="66"/>
      <c r="S225" s="66"/>
      <c r="T225" s="66"/>
      <c r="U225" s="88"/>
      <c r="V225" s="89"/>
      <c r="W225" s="177"/>
      <c r="X225" s="179"/>
    </row>
    <row r="226" spans="1:24" ht="19.5" customHeight="1">
      <c r="A226" s="177"/>
      <c r="B226" s="285"/>
      <c r="C226" s="285"/>
      <c r="D226" s="285"/>
      <c r="E226" s="285"/>
      <c r="F226" s="285"/>
      <c r="G226" s="286"/>
      <c r="H226" s="280" t="s">
        <v>5</v>
      </c>
      <c r="I226" s="287"/>
      <c r="J226" s="287"/>
      <c r="K226" s="287"/>
      <c r="L226" s="89"/>
      <c r="M226" s="280" t="s">
        <v>5</v>
      </c>
      <c r="N226" s="287"/>
      <c r="O226" s="287"/>
      <c r="P226" s="287"/>
      <c r="Q226" s="89"/>
      <c r="R226" s="280" t="s">
        <v>5</v>
      </c>
      <c r="S226" s="287"/>
      <c r="T226" s="287"/>
      <c r="U226" s="287"/>
      <c r="V226" s="89"/>
      <c r="W226" s="177"/>
      <c r="X226" s="179"/>
    </row>
    <row r="227" spans="1:24" ht="24.75" customHeight="1">
      <c r="A227" s="276" t="s">
        <v>4</v>
      </c>
      <c r="B227" s="279"/>
      <c r="C227" s="279"/>
      <c r="D227" s="279"/>
      <c r="E227" s="279"/>
      <c r="F227" s="279"/>
      <c r="G227" s="278"/>
      <c r="H227" s="177"/>
      <c r="I227" s="178"/>
      <c r="J227" s="178"/>
      <c r="K227" s="178"/>
      <c r="L227" s="179"/>
      <c r="M227" s="177"/>
      <c r="N227" s="178"/>
      <c r="O227" s="178"/>
      <c r="P227" s="178"/>
      <c r="Q227" s="179"/>
      <c r="R227" s="177"/>
      <c r="S227" s="178"/>
      <c r="T227" s="178"/>
      <c r="U227" s="178"/>
      <c r="V227" s="179"/>
      <c r="W227" s="177"/>
      <c r="X227" s="179"/>
    </row>
    <row r="228" spans="1:24" ht="4.5" customHeight="1">
      <c r="A228" s="288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</row>
    <row r="229" spans="1:24">
      <c r="A229" s="229" t="s">
        <v>63</v>
      </c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30"/>
      <c r="R229" s="231" t="s">
        <v>3</v>
      </c>
      <c r="S229" s="231"/>
      <c r="T229" s="231"/>
      <c r="U229" s="231"/>
      <c r="V229" s="231"/>
      <c r="W229" s="231"/>
      <c r="X229" s="231"/>
    </row>
    <row r="230" spans="1:24">
      <c r="A230" s="229" t="s">
        <v>2</v>
      </c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90"/>
      <c r="R230" s="231"/>
      <c r="S230" s="231"/>
      <c r="T230" s="231"/>
      <c r="U230" s="231"/>
      <c r="V230" s="231"/>
      <c r="W230" s="231"/>
      <c r="X230" s="231"/>
    </row>
    <row r="231" spans="1:24" ht="39.75" customHeight="1"/>
    <row r="232" spans="1:24" ht="34.5" customHeight="1"/>
    <row r="233" spans="1:24" ht="24.75" customHeight="1">
      <c r="A233" s="169" t="s">
        <v>12</v>
      </c>
      <c r="B233" s="169"/>
      <c r="C233" s="169"/>
      <c r="D233" s="172" t="str">
        <f>$D$2</f>
        <v>基本登録シートの年度に入力して下さい</v>
      </c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3"/>
      <c r="V233" s="249" t="s">
        <v>24</v>
      </c>
      <c r="W233" s="250"/>
      <c r="X233" s="251"/>
    </row>
    <row r="234" spans="1:24" ht="26.25" customHeight="1">
      <c r="A234" s="170"/>
      <c r="B234" s="170"/>
      <c r="C234" s="170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3"/>
      <c r="V234" s="233" t="str">
        <f>IF(VLOOKUP(AC241,都個人!$B:$G,2,FALSE)="","",VLOOKUP(AC241,都個人!$B:$G,2,FALSE))</f>
        <v/>
      </c>
      <c r="W234" s="234"/>
      <c r="X234" s="235"/>
    </row>
    <row r="235" spans="1:24" ht="27" customHeight="1">
      <c r="A235" s="177" t="s">
        <v>23</v>
      </c>
      <c r="B235" s="178"/>
      <c r="C235" s="179"/>
      <c r="D235" s="241"/>
      <c r="E235" s="82" t="s">
        <v>22</v>
      </c>
      <c r="F235" s="241"/>
      <c r="G235" s="249" t="s">
        <v>21</v>
      </c>
      <c r="H235" s="250"/>
      <c r="I235" s="251"/>
      <c r="J235" s="255" t="str">
        <f>基本登録!$B$2</f>
        <v>基本登録シートの学校番号に入力して下さい</v>
      </c>
      <c r="K235" s="256"/>
      <c r="L235" s="256"/>
      <c r="M235" s="256"/>
      <c r="N235" s="256"/>
      <c r="O235" s="256"/>
      <c r="P235" s="256"/>
      <c r="Q235" s="256"/>
      <c r="R235" s="256"/>
      <c r="S235" s="256"/>
      <c r="T235" s="257"/>
      <c r="U235" s="83"/>
      <c r="V235" s="236"/>
      <c r="W235" s="237"/>
      <c r="X235" s="238"/>
    </row>
    <row r="236" spans="1:24" ht="9.75" customHeight="1">
      <c r="A236" s="186">
        <f>基本登録!$B$1</f>
        <v>0</v>
      </c>
      <c r="B236" s="187"/>
      <c r="C236" s="188"/>
      <c r="D236" s="252"/>
      <c r="E236" s="258" t="s">
        <v>50</v>
      </c>
      <c r="F236" s="254"/>
      <c r="G236" s="261" t="s">
        <v>20</v>
      </c>
      <c r="H236" s="262"/>
      <c r="I236" s="263"/>
      <c r="J236" s="267">
        <f>基本登録!$B$3</f>
        <v>0</v>
      </c>
      <c r="K236" s="268"/>
      <c r="L236" s="268"/>
      <c r="M236" s="268"/>
      <c r="N236" s="268"/>
      <c r="O236" s="268"/>
      <c r="P236" s="268"/>
      <c r="Q236" s="268"/>
      <c r="R236" s="268"/>
      <c r="S236" s="268"/>
      <c r="T236" s="269"/>
      <c r="U236" s="239"/>
      <c r="V236" s="240"/>
      <c r="W236" s="240"/>
      <c r="X236" s="240"/>
    </row>
    <row r="237" spans="1:24" ht="16.5" customHeight="1">
      <c r="A237" s="189"/>
      <c r="B237" s="190"/>
      <c r="C237" s="191"/>
      <c r="D237" s="252"/>
      <c r="E237" s="259"/>
      <c r="F237" s="254"/>
      <c r="G237" s="264"/>
      <c r="H237" s="265"/>
      <c r="I237" s="266"/>
      <c r="J237" s="270"/>
      <c r="K237" s="271"/>
      <c r="L237" s="271"/>
      <c r="M237" s="271"/>
      <c r="N237" s="271"/>
      <c r="O237" s="271"/>
      <c r="P237" s="271"/>
      <c r="Q237" s="271"/>
      <c r="R237" s="271"/>
      <c r="S237" s="271"/>
      <c r="T237" s="272"/>
      <c r="U237" s="241"/>
      <c r="V237" s="243" t="s">
        <v>19</v>
      </c>
      <c r="W237" s="245" t="s">
        <v>11</v>
      </c>
      <c r="X237" s="246"/>
    </row>
    <row r="238" spans="1:24" ht="27" customHeight="1">
      <c r="A238" s="192"/>
      <c r="B238" s="193"/>
      <c r="C238" s="194"/>
      <c r="D238" s="253"/>
      <c r="E238" s="260"/>
      <c r="F238" s="242"/>
      <c r="G238" s="273" t="s">
        <v>18</v>
      </c>
      <c r="H238" s="274"/>
      <c r="I238" s="275"/>
      <c r="J238" s="80" t="s">
        <v>32</v>
      </c>
      <c r="K238" s="81" t="s">
        <v>33</v>
      </c>
      <c r="L238" s="81" t="s">
        <v>34</v>
      </c>
      <c r="M238" s="81" t="s">
        <v>35</v>
      </c>
      <c r="N238" s="81" t="s">
        <v>36</v>
      </c>
      <c r="O238" s="81" t="s">
        <v>37</v>
      </c>
      <c r="P238" s="81" t="s">
        <v>38</v>
      </c>
      <c r="Q238" s="63" t="str">
        <f>IF(AC241="","",AC241)</f>
        <v/>
      </c>
      <c r="R238" s="81" t="s">
        <v>39</v>
      </c>
      <c r="S238" s="58"/>
      <c r="T238" s="59"/>
      <c r="U238" s="242"/>
      <c r="V238" s="244"/>
      <c r="W238" s="247"/>
      <c r="X238" s="248"/>
    </row>
    <row r="239" spans="1:24" ht="4.5" customHeight="1"/>
    <row r="240" spans="1:24" ht="21.75" customHeight="1">
      <c r="A240" s="66" t="s">
        <v>10</v>
      </c>
      <c r="B240" s="276" t="s">
        <v>9</v>
      </c>
      <c r="C240" s="277"/>
      <c r="D240" s="277"/>
      <c r="E240" s="277"/>
      <c r="F240" s="278"/>
      <c r="G240" s="85" t="s">
        <v>8</v>
      </c>
      <c r="H240" s="86"/>
      <c r="I240" s="279" t="str">
        <f>IFERROR(VLOOKUP(D233,基本登録!$B$8:$G$13,5,FALSE),"")</f>
        <v>予選</v>
      </c>
      <c r="J240" s="279"/>
      <c r="K240" s="279"/>
      <c r="L240" s="87"/>
      <c r="M240" s="86"/>
      <c r="N240" s="279" t="str">
        <f>IFERROR(VLOOKUP(D233,基本登録!$B$8:$G$13,6,FALSE),"")</f>
        <v>準決勝</v>
      </c>
      <c r="O240" s="279"/>
      <c r="P240" s="279"/>
      <c r="Q240" s="87"/>
      <c r="R240" s="91"/>
      <c r="S240" s="277"/>
      <c r="T240" s="277"/>
      <c r="U240" s="277"/>
      <c r="V240" s="92"/>
      <c r="W240" s="280" t="s">
        <v>7</v>
      </c>
      <c r="X240" s="281"/>
    </row>
    <row r="241" spans="1:29" ht="21.75" customHeight="1">
      <c r="A241" s="71" t="str">
        <f>基本登録!$A$16</f>
        <v>１</v>
      </c>
      <c r="B241" s="282" t="str">
        <f>IF('都個人（男子）'!AC241="","",VLOOKUP(AC241,都個人!$B:$G,4,FALSE))</f>
        <v/>
      </c>
      <c r="C241" s="283"/>
      <c r="D241" s="283"/>
      <c r="E241" s="283"/>
      <c r="F241" s="284"/>
      <c r="G241" s="72" t="str">
        <f>IF('都個人（男子）'!AC241="","",VLOOKUP(AC241,都個人!$B:$G,5,FALSE))</f>
        <v/>
      </c>
      <c r="H241" s="84"/>
      <c r="I241" s="84"/>
      <c r="J241" s="84"/>
      <c r="K241" s="57"/>
      <c r="L241" s="89"/>
      <c r="M241" s="84"/>
      <c r="N241" s="84"/>
      <c r="O241" s="84"/>
      <c r="P241" s="57"/>
      <c r="Q241" s="89"/>
      <c r="R241" s="84"/>
      <c r="S241" s="84"/>
      <c r="T241" s="84"/>
      <c r="U241" s="57"/>
      <c r="V241" s="89"/>
      <c r="W241" s="177"/>
      <c r="X241" s="179"/>
      <c r="Y241" s="75"/>
      <c r="AC241" s="54" t="str">
        <f>都個人!B14</f>
        <v/>
      </c>
    </row>
    <row r="242" spans="1:29" ht="21.75" customHeight="1">
      <c r="A242" s="66" t="str">
        <f>基本登録!$A$17</f>
        <v>２</v>
      </c>
      <c r="B242" s="282" t="str">
        <f>IF('都個人（男子）'!AC242="","",VLOOKUP(AC242,都個人!$B:$G,4,FALSE))</f>
        <v/>
      </c>
      <c r="C242" s="283"/>
      <c r="D242" s="283"/>
      <c r="E242" s="283"/>
      <c r="F242" s="284"/>
      <c r="G242" s="72" t="str">
        <f>IF('都個人（男子）'!AC242="","",VLOOKUP(AC242,都個人!$B:$G,5,FALSE))</f>
        <v/>
      </c>
      <c r="H242" s="84"/>
      <c r="I242" s="84"/>
      <c r="J242" s="84"/>
      <c r="K242" s="57"/>
      <c r="L242" s="89"/>
      <c r="M242" s="84"/>
      <c r="N242" s="84"/>
      <c r="O242" s="84"/>
      <c r="P242" s="57"/>
      <c r="Q242" s="89"/>
      <c r="R242" s="84"/>
      <c r="S242" s="84"/>
      <c r="T242" s="84"/>
      <c r="U242" s="57"/>
      <c r="V242" s="89"/>
      <c r="W242" s="177"/>
      <c r="X242" s="179"/>
    </row>
    <row r="243" spans="1:29" ht="21.75" customHeight="1">
      <c r="A243" s="66" t="str">
        <f>基本登録!$A$18</f>
        <v>３</v>
      </c>
      <c r="B243" s="282" t="str">
        <f>IF('都個人（男子）'!AC243="","",VLOOKUP(AC243,都個人!$B:$G,4,FALSE))</f>
        <v/>
      </c>
      <c r="C243" s="283"/>
      <c r="D243" s="283"/>
      <c r="E243" s="283"/>
      <c r="F243" s="284"/>
      <c r="G243" s="72" t="str">
        <f>IF('都個人（男子）'!AC243="","",VLOOKUP(AC243,都個人!$B:$G,5,FALSE))</f>
        <v/>
      </c>
      <c r="H243" s="84"/>
      <c r="I243" s="84"/>
      <c r="J243" s="84"/>
      <c r="K243" s="57"/>
      <c r="L243" s="89"/>
      <c r="M243" s="84"/>
      <c r="N243" s="84"/>
      <c r="O243" s="84"/>
      <c r="P243" s="57"/>
      <c r="Q243" s="89"/>
      <c r="R243" s="84"/>
      <c r="S243" s="84"/>
      <c r="T243" s="84"/>
      <c r="U243" s="57"/>
      <c r="V243" s="89"/>
      <c r="W243" s="177"/>
      <c r="X243" s="179"/>
    </row>
    <row r="244" spans="1:29" ht="21.75" customHeight="1">
      <c r="A244" s="66" t="str">
        <f>基本登録!$A$19</f>
        <v>４</v>
      </c>
      <c r="B244" s="282" t="str">
        <f>IF('都個人（男子）'!AC244="","",VLOOKUP(AC244,都個人!$B:$G,4,FALSE))</f>
        <v/>
      </c>
      <c r="C244" s="283"/>
      <c r="D244" s="283"/>
      <c r="E244" s="283"/>
      <c r="F244" s="284"/>
      <c r="G244" s="72" t="str">
        <f>IF('都個人（男子）'!AC244="","",VLOOKUP(AC244,都個人!$B:$G,5,FALSE))</f>
        <v/>
      </c>
      <c r="H244" s="84"/>
      <c r="I244" s="84"/>
      <c r="J244" s="84"/>
      <c r="K244" s="57"/>
      <c r="L244" s="89"/>
      <c r="M244" s="84"/>
      <c r="N244" s="84"/>
      <c r="O244" s="84"/>
      <c r="P244" s="57"/>
      <c r="Q244" s="89"/>
      <c r="R244" s="84"/>
      <c r="S244" s="84"/>
      <c r="T244" s="84"/>
      <c r="U244" s="57"/>
      <c r="V244" s="89"/>
      <c r="W244" s="177"/>
      <c r="X244" s="179"/>
    </row>
    <row r="245" spans="1:29" ht="21.75" customHeight="1">
      <c r="A245" s="66" t="str">
        <f>基本登録!$A$20</f>
        <v>５</v>
      </c>
      <c r="B245" s="282" t="str">
        <f>IF('都個人（男子）'!AC245="","",VLOOKUP(AC245,都個人!$B:$G,4,FALSE))</f>
        <v/>
      </c>
      <c r="C245" s="283"/>
      <c r="D245" s="283"/>
      <c r="E245" s="283"/>
      <c r="F245" s="284"/>
      <c r="G245" s="72" t="str">
        <f>IF('都個人（男子）'!AC245="","",VLOOKUP(AC245,都個人!$B:$G,5,FALSE))</f>
        <v/>
      </c>
      <c r="H245" s="84"/>
      <c r="I245" s="84"/>
      <c r="J245" s="84"/>
      <c r="K245" s="57"/>
      <c r="L245" s="89"/>
      <c r="M245" s="84"/>
      <c r="N245" s="84"/>
      <c r="O245" s="84"/>
      <c r="P245" s="57"/>
      <c r="Q245" s="89"/>
      <c r="R245" s="84"/>
      <c r="S245" s="84"/>
      <c r="T245" s="84"/>
      <c r="U245" s="57"/>
      <c r="V245" s="89"/>
      <c r="W245" s="177"/>
      <c r="X245" s="179"/>
    </row>
    <row r="246" spans="1:29" ht="21.75" customHeight="1">
      <c r="A246" s="66" t="str">
        <f>基本登録!$A$21</f>
        <v>補</v>
      </c>
      <c r="B246" s="282" t="str">
        <f>IF('都個人（男子）'!AC246="","",VLOOKUP(AC246,都個人!$B:$G,4,FALSE))</f>
        <v/>
      </c>
      <c r="C246" s="283"/>
      <c r="D246" s="283"/>
      <c r="E246" s="283"/>
      <c r="F246" s="284"/>
      <c r="G246" s="72" t="str">
        <f>IF('都個人（男子）'!AC246="","",VLOOKUP(AC246,都個人!$B:$G,5,FALSE))</f>
        <v/>
      </c>
      <c r="H246" s="66"/>
      <c r="I246" s="66"/>
      <c r="J246" s="66"/>
      <c r="K246" s="88"/>
      <c r="L246" s="89"/>
      <c r="M246" s="66"/>
      <c r="N246" s="66"/>
      <c r="O246" s="66"/>
      <c r="P246" s="88"/>
      <c r="Q246" s="89"/>
      <c r="R246" s="66"/>
      <c r="S246" s="66"/>
      <c r="T246" s="66"/>
      <c r="U246" s="88"/>
      <c r="V246" s="89"/>
      <c r="W246" s="177"/>
      <c r="X246" s="179"/>
    </row>
    <row r="247" spans="1:29" ht="19.5" customHeight="1">
      <c r="A247" s="177"/>
      <c r="B247" s="285"/>
      <c r="C247" s="285"/>
      <c r="D247" s="285"/>
      <c r="E247" s="285"/>
      <c r="F247" s="285"/>
      <c r="G247" s="286"/>
      <c r="H247" s="280" t="s">
        <v>5</v>
      </c>
      <c r="I247" s="287"/>
      <c r="J247" s="287"/>
      <c r="K247" s="287"/>
      <c r="L247" s="89"/>
      <c r="M247" s="280" t="s">
        <v>5</v>
      </c>
      <c r="N247" s="287"/>
      <c r="O247" s="287"/>
      <c r="P247" s="287"/>
      <c r="Q247" s="89"/>
      <c r="R247" s="280" t="s">
        <v>5</v>
      </c>
      <c r="S247" s="287"/>
      <c r="T247" s="287"/>
      <c r="U247" s="287"/>
      <c r="V247" s="89"/>
      <c r="W247" s="177"/>
      <c r="X247" s="179"/>
    </row>
    <row r="248" spans="1:29" ht="24.75" customHeight="1">
      <c r="A248" s="276" t="s">
        <v>4</v>
      </c>
      <c r="B248" s="279"/>
      <c r="C248" s="279"/>
      <c r="D248" s="279"/>
      <c r="E248" s="279"/>
      <c r="F248" s="279"/>
      <c r="G248" s="278"/>
      <c r="H248" s="177"/>
      <c r="I248" s="178"/>
      <c r="J248" s="178"/>
      <c r="K248" s="178"/>
      <c r="L248" s="179"/>
      <c r="M248" s="177"/>
      <c r="N248" s="178"/>
      <c r="O248" s="178"/>
      <c r="P248" s="178"/>
      <c r="Q248" s="179"/>
      <c r="R248" s="177"/>
      <c r="S248" s="178"/>
      <c r="T248" s="178"/>
      <c r="U248" s="178"/>
      <c r="V248" s="179"/>
      <c r="W248" s="177"/>
      <c r="X248" s="179"/>
    </row>
    <row r="249" spans="1:29" ht="4.5" customHeight="1">
      <c r="A249" s="288"/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</row>
    <row r="250" spans="1:29">
      <c r="A250" s="229" t="s">
        <v>63</v>
      </c>
      <c r="B250" s="229"/>
      <c r="C250" s="229"/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30"/>
      <c r="R250" s="231" t="s">
        <v>3</v>
      </c>
      <c r="S250" s="231"/>
      <c r="T250" s="231"/>
      <c r="U250" s="231"/>
      <c r="V250" s="231"/>
      <c r="W250" s="231"/>
      <c r="X250" s="231"/>
    </row>
    <row r="251" spans="1:29">
      <c r="A251" s="229" t="s">
        <v>2</v>
      </c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90"/>
      <c r="R251" s="231"/>
      <c r="S251" s="231"/>
      <c r="T251" s="231"/>
      <c r="U251" s="231"/>
      <c r="V251" s="231"/>
      <c r="W251" s="231"/>
      <c r="X251" s="231"/>
    </row>
    <row r="252" spans="1:29" ht="39.75" customHeight="1"/>
    <row r="253" spans="1:29" ht="34.5" customHeight="1"/>
    <row r="254" spans="1:29" ht="24.75" customHeight="1">
      <c r="A254" s="169" t="s">
        <v>12</v>
      </c>
      <c r="B254" s="169"/>
      <c r="C254" s="169"/>
      <c r="D254" s="172" t="str">
        <f>$D$2</f>
        <v>基本登録シートの年度に入力して下さい</v>
      </c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3"/>
      <c r="V254" s="249" t="s">
        <v>24</v>
      </c>
      <c r="W254" s="250"/>
      <c r="X254" s="251"/>
    </row>
    <row r="255" spans="1:29" ht="26.25" customHeight="1">
      <c r="A255" s="170"/>
      <c r="B255" s="170"/>
      <c r="C255" s="170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3"/>
      <c r="V255" s="233" t="str">
        <f>IF(VLOOKUP(AC262,都個人!$B:$G,2,FALSE)="","",VLOOKUP(AC262,都個人!$B:$G,2,FALSE))</f>
        <v/>
      </c>
      <c r="W255" s="234"/>
      <c r="X255" s="235"/>
    </row>
    <row r="256" spans="1:29" ht="27" customHeight="1">
      <c r="A256" s="177" t="s">
        <v>23</v>
      </c>
      <c r="B256" s="178"/>
      <c r="C256" s="179"/>
      <c r="D256" s="241"/>
      <c r="E256" s="82" t="s">
        <v>22</v>
      </c>
      <c r="F256" s="241"/>
      <c r="G256" s="249" t="s">
        <v>21</v>
      </c>
      <c r="H256" s="250"/>
      <c r="I256" s="251"/>
      <c r="J256" s="255" t="str">
        <f>基本登録!$B$2</f>
        <v>基本登録シートの学校番号に入力して下さい</v>
      </c>
      <c r="K256" s="256"/>
      <c r="L256" s="256"/>
      <c r="M256" s="256"/>
      <c r="N256" s="256"/>
      <c r="O256" s="256"/>
      <c r="P256" s="256"/>
      <c r="Q256" s="256"/>
      <c r="R256" s="256"/>
      <c r="S256" s="256"/>
      <c r="T256" s="257"/>
      <c r="U256" s="83"/>
      <c r="V256" s="236"/>
      <c r="W256" s="237"/>
      <c r="X256" s="238"/>
    </row>
    <row r="257" spans="1:29" ht="9.75" customHeight="1">
      <c r="A257" s="186">
        <f>基本登録!$B$1</f>
        <v>0</v>
      </c>
      <c r="B257" s="187"/>
      <c r="C257" s="188"/>
      <c r="D257" s="252"/>
      <c r="E257" s="258" t="s">
        <v>50</v>
      </c>
      <c r="F257" s="254"/>
      <c r="G257" s="261" t="s">
        <v>20</v>
      </c>
      <c r="H257" s="262"/>
      <c r="I257" s="263"/>
      <c r="J257" s="267">
        <f>基本登録!$B$3</f>
        <v>0</v>
      </c>
      <c r="K257" s="268"/>
      <c r="L257" s="268"/>
      <c r="M257" s="268"/>
      <c r="N257" s="268"/>
      <c r="O257" s="268"/>
      <c r="P257" s="268"/>
      <c r="Q257" s="268"/>
      <c r="R257" s="268"/>
      <c r="S257" s="268"/>
      <c r="T257" s="269"/>
      <c r="U257" s="239"/>
      <c r="V257" s="240"/>
      <c r="W257" s="240"/>
      <c r="X257" s="240"/>
    </row>
    <row r="258" spans="1:29" ht="16.5" customHeight="1">
      <c r="A258" s="189"/>
      <c r="B258" s="190"/>
      <c r="C258" s="191"/>
      <c r="D258" s="252"/>
      <c r="E258" s="259"/>
      <c r="F258" s="254"/>
      <c r="G258" s="264"/>
      <c r="H258" s="265"/>
      <c r="I258" s="266"/>
      <c r="J258" s="270"/>
      <c r="K258" s="271"/>
      <c r="L258" s="271"/>
      <c r="M258" s="271"/>
      <c r="N258" s="271"/>
      <c r="O258" s="271"/>
      <c r="P258" s="271"/>
      <c r="Q258" s="271"/>
      <c r="R258" s="271"/>
      <c r="S258" s="271"/>
      <c r="T258" s="272"/>
      <c r="U258" s="241"/>
      <c r="V258" s="243" t="s">
        <v>19</v>
      </c>
      <c r="W258" s="245" t="s">
        <v>11</v>
      </c>
      <c r="X258" s="246"/>
    </row>
    <row r="259" spans="1:29" ht="27" customHeight="1">
      <c r="A259" s="192"/>
      <c r="B259" s="193"/>
      <c r="C259" s="194"/>
      <c r="D259" s="253"/>
      <c r="E259" s="260"/>
      <c r="F259" s="242"/>
      <c r="G259" s="273" t="s">
        <v>18</v>
      </c>
      <c r="H259" s="274"/>
      <c r="I259" s="275"/>
      <c r="J259" s="80" t="s">
        <v>32</v>
      </c>
      <c r="K259" s="81" t="s">
        <v>33</v>
      </c>
      <c r="L259" s="81" t="s">
        <v>34</v>
      </c>
      <c r="M259" s="81" t="s">
        <v>35</v>
      </c>
      <c r="N259" s="81" t="s">
        <v>36</v>
      </c>
      <c r="O259" s="81" t="s">
        <v>37</v>
      </c>
      <c r="P259" s="81" t="s">
        <v>38</v>
      </c>
      <c r="Q259" s="63" t="str">
        <f>IF(AC262="","",AC262)</f>
        <v/>
      </c>
      <c r="R259" s="81" t="s">
        <v>39</v>
      </c>
      <c r="S259" s="58"/>
      <c r="T259" s="59"/>
      <c r="U259" s="242"/>
      <c r="V259" s="244"/>
      <c r="W259" s="247"/>
      <c r="X259" s="248"/>
    </row>
    <row r="260" spans="1:29" ht="4.5" customHeight="1"/>
    <row r="261" spans="1:29" ht="21.75" customHeight="1">
      <c r="A261" s="66" t="s">
        <v>10</v>
      </c>
      <c r="B261" s="276" t="s">
        <v>9</v>
      </c>
      <c r="C261" s="277"/>
      <c r="D261" s="277"/>
      <c r="E261" s="277"/>
      <c r="F261" s="278"/>
      <c r="G261" s="85" t="s">
        <v>8</v>
      </c>
      <c r="H261" s="86"/>
      <c r="I261" s="279" t="str">
        <f>IFERROR(VLOOKUP(D254,基本登録!$B$8:$G$13,5,FALSE),"")</f>
        <v>予選</v>
      </c>
      <c r="J261" s="279"/>
      <c r="K261" s="279"/>
      <c r="L261" s="87"/>
      <c r="M261" s="86"/>
      <c r="N261" s="279" t="str">
        <f>IFERROR(VLOOKUP(D254,基本登録!$B$8:$G$13,6,FALSE),"")</f>
        <v>準決勝</v>
      </c>
      <c r="O261" s="279"/>
      <c r="P261" s="279"/>
      <c r="Q261" s="87"/>
      <c r="R261" s="91"/>
      <c r="S261" s="277"/>
      <c r="T261" s="277"/>
      <c r="U261" s="277"/>
      <c r="V261" s="92"/>
      <c r="W261" s="280" t="s">
        <v>7</v>
      </c>
      <c r="X261" s="281"/>
    </row>
    <row r="262" spans="1:29" ht="21.75" customHeight="1">
      <c r="A262" s="71" t="str">
        <f>基本登録!$A$16</f>
        <v>１</v>
      </c>
      <c r="B262" s="282" t="str">
        <f>IF('都個人（男子）'!AC262="","",VLOOKUP(AC262,都個人!$B:$G,4,FALSE))</f>
        <v/>
      </c>
      <c r="C262" s="283"/>
      <c r="D262" s="283"/>
      <c r="E262" s="283"/>
      <c r="F262" s="284"/>
      <c r="G262" s="72" t="str">
        <f>IF('都個人（男子）'!AC262="","",VLOOKUP(AC262,都個人!$B:$G,5,FALSE))</f>
        <v/>
      </c>
      <c r="H262" s="84"/>
      <c r="I262" s="84"/>
      <c r="J262" s="84"/>
      <c r="K262" s="57"/>
      <c r="L262" s="89"/>
      <c r="M262" s="84"/>
      <c r="N262" s="84"/>
      <c r="O262" s="84"/>
      <c r="P262" s="57"/>
      <c r="Q262" s="89"/>
      <c r="R262" s="84"/>
      <c r="S262" s="84"/>
      <c r="T262" s="84"/>
      <c r="U262" s="57"/>
      <c r="V262" s="89"/>
      <c r="W262" s="177"/>
      <c r="X262" s="179"/>
      <c r="Y262" s="75"/>
      <c r="AC262" s="54" t="str">
        <f>都個人!B15</f>
        <v/>
      </c>
    </row>
    <row r="263" spans="1:29" ht="21.75" customHeight="1">
      <c r="A263" s="66" t="str">
        <f>基本登録!$A$17</f>
        <v>２</v>
      </c>
      <c r="B263" s="282" t="str">
        <f>IF('都個人（男子）'!AC263="","",VLOOKUP(AC263,都個人!$B:$G,4,FALSE))</f>
        <v/>
      </c>
      <c r="C263" s="283"/>
      <c r="D263" s="283"/>
      <c r="E263" s="283"/>
      <c r="F263" s="284"/>
      <c r="G263" s="72" t="str">
        <f>IF('都個人（男子）'!AC263="","",VLOOKUP(AC263,都個人!$B:$G,5,FALSE))</f>
        <v/>
      </c>
      <c r="H263" s="84"/>
      <c r="I263" s="84"/>
      <c r="J263" s="84"/>
      <c r="K263" s="57"/>
      <c r="L263" s="89"/>
      <c r="M263" s="84"/>
      <c r="N263" s="84"/>
      <c r="O263" s="84"/>
      <c r="P263" s="57"/>
      <c r="Q263" s="89"/>
      <c r="R263" s="84"/>
      <c r="S263" s="84"/>
      <c r="T263" s="84"/>
      <c r="U263" s="57"/>
      <c r="V263" s="89"/>
      <c r="W263" s="177"/>
      <c r="X263" s="179"/>
    </row>
    <row r="264" spans="1:29" ht="21.75" customHeight="1">
      <c r="A264" s="66" t="str">
        <f>基本登録!$A$18</f>
        <v>３</v>
      </c>
      <c r="B264" s="282" t="str">
        <f>IF('都個人（男子）'!AC264="","",VLOOKUP(AC264,都個人!$B:$G,4,FALSE))</f>
        <v/>
      </c>
      <c r="C264" s="283"/>
      <c r="D264" s="283"/>
      <c r="E264" s="283"/>
      <c r="F264" s="284"/>
      <c r="G264" s="72" t="str">
        <f>IF('都個人（男子）'!AC264="","",VLOOKUP(AC264,都個人!$B:$G,5,FALSE))</f>
        <v/>
      </c>
      <c r="H264" s="84"/>
      <c r="I264" s="84"/>
      <c r="J264" s="84"/>
      <c r="K264" s="57"/>
      <c r="L264" s="89"/>
      <c r="M264" s="84"/>
      <c r="N264" s="84"/>
      <c r="O264" s="84"/>
      <c r="P264" s="57"/>
      <c r="Q264" s="89"/>
      <c r="R264" s="84"/>
      <c r="S264" s="84"/>
      <c r="T264" s="84"/>
      <c r="U264" s="57"/>
      <c r="V264" s="89"/>
      <c r="W264" s="177"/>
      <c r="X264" s="179"/>
    </row>
    <row r="265" spans="1:29" ht="21.75" customHeight="1">
      <c r="A265" s="66" t="str">
        <f>基本登録!$A$19</f>
        <v>４</v>
      </c>
      <c r="B265" s="282" t="str">
        <f>IF('都個人（男子）'!AC265="","",VLOOKUP(AC265,都個人!$B:$G,4,FALSE))</f>
        <v/>
      </c>
      <c r="C265" s="283"/>
      <c r="D265" s="283"/>
      <c r="E265" s="283"/>
      <c r="F265" s="284"/>
      <c r="G265" s="72" t="str">
        <f>IF('都個人（男子）'!AC265="","",VLOOKUP(AC265,都個人!$B:$G,5,FALSE))</f>
        <v/>
      </c>
      <c r="H265" s="84"/>
      <c r="I265" s="84"/>
      <c r="J265" s="84"/>
      <c r="K265" s="57"/>
      <c r="L265" s="89"/>
      <c r="M265" s="84"/>
      <c r="N265" s="84"/>
      <c r="O265" s="84"/>
      <c r="P265" s="57"/>
      <c r="Q265" s="89"/>
      <c r="R265" s="84"/>
      <c r="S265" s="84"/>
      <c r="T265" s="84"/>
      <c r="U265" s="57"/>
      <c r="V265" s="89"/>
      <c r="W265" s="177"/>
      <c r="X265" s="179"/>
    </row>
    <row r="266" spans="1:29" ht="21.75" customHeight="1">
      <c r="A266" s="66" t="str">
        <f>基本登録!$A$20</f>
        <v>５</v>
      </c>
      <c r="B266" s="282" t="str">
        <f>IF('都個人（男子）'!AC266="","",VLOOKUP(AC266,都個人!$B:$G,4,FALSE))</f>
        <v/>
      </c>
      <c r="C266" s="283"/>
      <c r="D266" s="283"/>
      <c r="E266" s="283"/>
      <c r="F266" s="284"/>
      <c r="G266" s="72" t="str">
        <f>IF('都個人（男子）'!AC266="","",VLOOKUP(AC266,都個人!$B:$G,5,FALSE))</f>
        <v/>
      </c>
      <c r="H266" s="84"/>
      <c r="I266" s="84"/>
      <c r="J266" s="84"/>
      <c r="K266" s="57"/>
      <c r="L266" s="89"/>
      <c r="M266" s="84"/>
      <c r="N266" s="84"/>
      <c r="O266" s="84"/>
      <c r="P266" s="57"/>
      <c r="Q266" s="89"/>
      <c r="R266" s="84"/>
      <c r="S266" s="84"/>
      <c r="T266" s="84"/>
      <c r="U266" s="57"/>
      <c r="V266" s="89"/>
      <c r="W266" s="177"/>
      <c r="X266" s="179"/>
    </row>
    <row r="267" spans="1:29" ht="21.75" customHeight="1">
      <c r="A267" s="66" t="str">
        <f>基本登録!$A$21</f>
        <v>補</v>
      </c>
      <c r="B267" s="282" t="str">
        <f>IF('都個人（男子）'!AC267="","",VLOOKUP(AC267,都個人!$B:$G,4,FALSE))</f>
        <v/>
      </c>
      <c r="C267" s="283"/>
      <c r="D267" s="283"/>
      <c r="E267" s="283"/>
      <c r="F267" s="284"/>
      <c r="G267" s="72" t="str">
        <f>IF('都個人（男子）'!AC267="","",VLOOKUP(AC267,都個人!$B:$G,5,FALSE))</f>
        <v/>
      </c>
      <c r="H267" s="66"/>
      <c r="I267" s="66"/>
      <c r="J267" s="66"/>
      <c r="K267" s="88"/>
      <c r="L267" s="89"/>
      <c r="M267" s="66"/>
      <c r="N267" s="66"/>
      <c r="O267" s="66"/>
      <c r="P267" s="88"/>
      <c r="Q267" s="89"/>
      <c r="R267" s="66"/>
      <c r="S267" s="66"/>
      <c r="T267" s="66"/>
      <c r="U267" s="88"/>
      <c r="V267" s="89"/>
      <c r="W267" s="177"/>
      <c r="X267" s="179"/>
    </row>
    <row r="268" spans="1:29" ht="19.5" customHeight="1">
      <c r="A268" s="177"/>
      <c r="B268" s="285"/>
      <c r="C268" s="285"/>
      <c r="D268" s="285"/>
      <c r="E268" s="285"/>
      <c r="F268" s="285"/>
      <c r="G268" s="286"/>
      <c r="H268" s="280" t="s">
        <v>5</v>
      </c>
      <c r="I268" s="287"/>
      <c r="J268" s="287"/>
      <c r="K268" s="287"/>
      <c r="L268" s="89"/>
      <c r="M268" s="280" t="s">
        <v>5</v>
      </c>
      <c r="N268" s="287"/>
      <c r="O268" s="287"/>
      <c r="P268" s="287"/>
      <c r="Q268" s="89"/>
      <c r="R268" s="280" t="s">
        <v>5</v>
      </c>
      <c r="S268" s="287"/>
      <c r="T268" s="287"/>
      <c r="U268" s="287"/>
      <c r="V268" s="89"/>
      <c r="W268" s="177"/>
      <c r="X268" s="179"/>
    </row>
    <row r="269" spans="1:29" ht="24.75" customHeight="1">
      <c r="A269" s="276" t="s">
        <v>4</v>
      </c>
      <c r="B269" s="279"/>
      <c r="C269" s="279"/>
      <c r="D269" s="279"/>
      <c r="E269" s="279"/>
      <c r="F269" s="279"/>
      <c r="G269" s="278"/>
      <c r="H269" s="177"/>
      <c r="I269" s="178"/>
      <c r="J269" s="178"/>
      <c r="K269" s="178"/>
      <c r="L269" s="179"/>
      <c r="M269" s="177"/>
      <c r="N269" s="178"/>
      <c r="O269" s="178"/>
      <c r="P269" s="178"/>
      <c r="Q269" s="179"/>
      <c r="R269" s="177"/>
      <c r="S269" s="178"/>
      <c r="T269" s="178"/>
      <c r="U269" s="178"/>
      <c r="V269" s="179"/>
      <c r="W269" s="177"/>
      <c r="X269" s="179"/>
    </row>
    <row r="270" spans="1:29" ht="4.5" customHeight="1">
      <c r="A270" s="288"/>
      <c r="B270" s="240"/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</row>
    <row r="271" spans="1:29">
      <c r="A271" s="229" t="s">
        <v>63</v>
      </c>
      <c r="B271" s="229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29"/>
      <c r="Q271" s="230"/>
      <c r="R271" s="231" t="s">
        <v>3</v>
      </c>
      <c r="S271" s="231"/>
      <c r="T271" s="231"/>
      <c r="U271" s="231"/>
      <c r="V271" s="231"/>
      <c r="W271" s="231"/>
      <c r="X271" s="231"/>
    </row>
    <row r="272" spans="1:29">
      <c r="A272" s="229" t="s">
        <v>2</v>
      </c>
      <c r="B272" s="229"/>
      <c r="C272" s="229"/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90"/>
      <c r="R272" s="231"/>
      <c r="S272" s="231"/>
      <c r="T272" s="231"/>
      <c r="U272" s="231"/>
      <c r="V272" s="231"/>
      <c r="W272" s="231"/>
      <c r="X272" s="231"/>
    </row>
    <row r="273" spans="1:29" ht="39.75" customHeight="1"/>
    <row r="274" spans="1:29" ht="34.5" customHeight="1"/>
    <row r="275" spans="1:29" ht="24.75" customHeight="1">
      <c r="A275" s="169" t="s">
        <v>12</v>
      </c>
      <c r="B275" s="169"/>
      <c r="C275" s="169"/>
      <c r="D275" s="172" t="str">
        <f>$D$2</f>
        <v>基本登録シートの年度に入力して下さい</v>
      </c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3"/>
      <c r="V275" s="249" t="s">
        <v>24</v>
      </c>
      <c r="W275" s="250"/>
      <c r="X275" s="251"/>
    </row>
    <row r="276" spans="1:29" ht="26.25" customHeight="1">
      <c r="A276" s="170"/>
      <c r="B276" s="170"/>
      <c r="C276" s="170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3"/>
      <c r="V276" s="233" t="str">
        <f>IF(VLOOKUP(AC283,都個人!$B:$G,2,FALSE)="","",VLOOKUP(AC283,都個人!$B:$G,2,FALSE))</f>
        <v/>
      </c>
      <c r="W276" s="234"/>
      <c r="X276" s="235"/>
    </row>
    <row r="277" spans="1:29" ht="27" customHeight="1">
      <c r="A277" s="177" t="s">
        <v>23</v>
      </c>
      <c r="B277" s="178"/>
      <c r="C277" s="179"/>
      <c r="D277" s="241"/>
      <c r="E277" s="82" t="s">
        <v>22</v>
      </c>
      <c r="F277" s="241"/>
      <c r="G277" s="249" t="s">
        <v>21</v>
      </c>
      <c r="H277" s="250"/>
      <c r="I277" s="251"/>
      <c r="J277" s="255" t="str">
        <f>基本登録!$B$2</f>
        <v>基本登録シートの学校番号に入力して下さい</v>
      </c>
      <c r="K277" s="256"/>
      <c r="L277" s="256"/>
      <c r="M277" s="256"/>
      <c r="N277" s="256"/>
      <c r="O277" s="256"/>
      <c r="P277" s="256"/>
      <c r="Q277" s="256"/>
      <c r="R277" s="256"/>
      <c r="S277" s="256"/>
      <c r="T277" s="257"/>
      <c r="U277" s="83"/>
      <c r="V277" s="236"/>
      <c r="W277" s="237"/>
      <c r="X277" s="238"/>
    </row>
    <row r="278" spans="1:29" ht="9.75" customHeight="1">
      <c r="A278" s="186">
        <f>基本登録!$B$1</f>
        <v>0</v>
      </c>
      <c r="B278" s="187"/>
      <c r="C278" s="188"/>
      <c r="D278" s="252"/>
      <c r="E278" s="258" t="s">
        <v>50</v>
      </c>
      <c r="F278" s="254"/>
      <c r="G278" s="261" t="s">
        <v>20</v>
      </c>
      <c r="H278" s="262"/>
      <c r="I278" s="263"/>
      <c r="J278" s="267">
        <f>基本登録!$B$3</f>
        <v>0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9"/>
      <c r="U278" s="239"/>
      <c r="V278" s="240"/>
      <c r="W278" s="240"/>
      <c r="X278" s="240"/>
    </row>
    <row r="279" spans="1:29" ht="16.5" customHeight="1">
      <c r="A279" s="189"/>
      <c r="B279" s="190"/>
      <c r="C279" s="191"/>
      <c r="D279" s="252"/>
      <c r="E279" s="259"/>
      <c r="F279" s="254"/>
      <c r="G279" s="264"/>
      <c r="H279" s="265"/>
      <c r="I279" s="266"/>
      <c r="J279" s="270"/>
      <c r="K279" s="271"/>
      <c r="L279" s="271"/>
      <c r="M279" s="271"/>
      <c r="N279" s="271"/>
      <c r="O279" s="271"/>
      <c r="P279" s="271"/>
      <c r="Q279" s="271"/>
      <c r="R279" s="271"/>
      <c r="S279" s="271"/>
      <c r="T279" s="272"/>
      <c r="U279" s="241"/>
      <c r="V279" s="243" t="s">
        <v>19</v>
      </c>
      <c r="W279" s="245" t="s">
        <v>11</v>
      </c>
      <c r="X279" s="246"/>
    </row>
    <row r="280" spans="1:29" ht="27" customHeight="1">
      <c r="A280" s="192"/>
      <c r="B280" s="193"/>
      <c r="C280" s="194"/>
      <c r="D280" s="253"/>
      <c r="E280" s="260"/>
      <c r="F280" s="242"/>
      <c r="G280" s="273" t="s">
        <v>18</v>
      </c>
      <c r="H280" s="274"/>
      <c r="I280" s="275"/>
      <c r="J280" s="80" t="s">
        <v>32</v>
      </c>
      <c r="K280" s="81" t="s">
        <v>33</v>
      </c>
      <c r="L280" s="81" t="s">
        <v>34</v>
      </c>
      <c r="M280" s="81" t="s">
        <v>35</v>
      </c>
      <c r="N280" s="81" t="s">
        <v>36</v>
      </c>
      <c r="O280" s="81" t="s">
        <v>37</v>
      </c>
      <c r="P280" s="81" t="s">
        <v>38</v>
      </c>
      <c r="Q280" s="63" t="str">
        <f>IF(AC283="","",AC283)</f>
        <v/>
      </c>
      <c r="R280" s="81" t="s">
        <v>39</v>
      </c>
      <c r="S280" s="58"/>
      <c r="T280" s="59"/>
      <c r="U280" s="242"/>
      <c r="V280" s="244"/>
      <c r="W280" s="247"/>
      <c r="X280" s="248"/>
    </row>
    <row r="281" spans="1:29" ht="4.5" customHeight="1"/>
    <row r="282" spans="1:29" ht="21.75" customHeight="1">
      <c r="A282" s="66" t="s">
        <v>10</v>
      </c>
      <c r="B282" s="276" t="s">
        <v>9</v>
      </c>
      <c r="C282" s="277"/>
      <c r="D282" s="277"/>
      <c r="E282" s="277"/>
      <c r="F282" s="278"/>
      <c r="G282" s="85" t="s">
        <v>8</v>
      </c>
      <c r="H282" s="86"/>
      <c r="I282" s="279" t="str">
        <f>IFERROR(VLOOKUP(D275,基本登録!$B$8:$G$13,5,FALSE),"")</f>
        <v>予選</v>
      </c>
      <c r="J282" s="279"/>
      <c r="K282" s="279"/>
      <c r="L282" s="87"/>
      <c r="M282" s="86"/>
      <c r="N282" s="279" t="str">
        <f>IFERROR(VLOOKUP(D275,基本登録!$B$8:$G$13,6,FALSE),"")</f>
        <v>準決勝</v>
      </c>
      <c r="O282" s="279"/>
      <c r="P282" s="279"/>
      <c r="Q282" s="87"/>
      <c r="R282" s="91"/>
      <c r="S282" s="277"/>
      <c r="T282" s="277"/>
      <c r="U282" s="277"/>
      <c r="V282" s="92"/>
      <c r="W282" s="280" t="s">
        <v>7</v>
      </c>
      <c r="X282" s="281"/>
    </row>
    <row r="283" spans="1:29" ht="21.75" customHeight="1">
      <c r="A283" s="71" t="str">
        <f>基本登録!$A$16</f>
        <v>１</v>
      </c>
      <c r="B283" s="282" t="str">
        <f>IF('都個人（男子）'!AC283="","",VLOOKUP(AC283,都個人!$B:$G,4,FALSE))</f>
        <v/>
      </c>
      <c r="C283" s="283"/>
      <c r="D283" s="283"/>
      <c r="E283" s="283"/>
      <c r="F283" s="284"/>
      <c r="G283" s="72" t="str">
        <f>IF('都個人（男子）'!AC283="","",VLOOKUP(AC283,都個人!$B:$G,5,FALSE))</f>
        <v/>
      </c>
      <c r="H283" s="84"/>
      <c r="I283" s="84"/>
      <c r="J283" s="84"/>
      <c r="K283" s="57"/>
      <c r="L283" s="89"/>
      <c r="M283" s="84"/>
      <c r="N283" s="84"/>
      <c r="O283" s="84"/>
      <c r="P283" s="57"/>
      <c r="Q283" s="89"/>
      <c r="R283" s="84"/>
      <c r="S283" s="84"/>
      <c r="T283" s="84"/>
      <c r="U283" s="57"/>
      <c r="V283" s="89"/>
      <c r="W283" s="177"/>
      <c r="X283" s="179"/>
      <c r="Y283" s="75"/>
      <c r="AC283" s="54" t="str">
        <f>都個人!B16</f>
        <v/>
      </c>
    </row>
    <row r="284" spans="1:29" ht="21.75" customHeight="1">
      <c r="A284" s="66" t="str">
        <f>基本登録!$A$17</f>
        <v>２</v>
      </c>
      <c r="B284" s="282" t="str">
        <f>IF('都個人（男子）'!AC284="","",VLOOKUP(AC284,都個人!$B:$G,4,FALSE))</f>
        <v/>
      </c>
      <c r="C284" s="283"/>
      <c r="D284" s="283"/>
      <c r="E284" s="283"/>
      <c r="F284" s="284"/>
      <c r="G284" s="72" t="str">
        <f>IF('都個人（男子）'!AC284="","",VLOOKUP(AC284,都個人!$B:$G,5,FALSE))</f>
        <v/>
      </c>
      <c r="H284" s="84"/>
      <c r="I284" s="84"/>
      <c r="J284" s="84"/>
      <c r="K284" s="57"/>
      <c r="L284" s="89"/>
      <c r="M284" s="84"/>
      <c r="N284" s="84"/>
      <c r="O284" s="84"/>
      <c r="P284" s="57"/>
      <c r="Q284" s="89"/>
      <c r="R284" s="84"/>
      <c r="S284" s="84"/>
      <c r="T284" s="84"/>
      <c r="U284" s="57"/>
      <c r="V284" s="89"/>
      <c r="W284" s="177"/>
      <c r="X284" s="179"/>
    </row>
    <row r="285" spans="1:29" ht="21.75" customHeight="1">
      <c r="A285" s="66" t="str">
        <f>基本登録!$A$18</f>
        <v>３</v>
      </c>
      <c r="B285" s="282" t="str">
        <f>IF('都個人（男子）'!AC285="","",VLOOKUP(AC285,都個人!$B:$G,4,FALSE))</f>
        <v/>
      </c>
      <c r="C285" s="283"/>
      <c r="D285" s="283"/>
      <c r="E285" s="283"/>
      <c r="F285" s="284"/>
      <c r="G285" s="72" t="str">
        <f>IF('都個人（男子）'!AC285="","",VLOOKUP(AC285,都個人!$B:$G,5,FALSE))</f>
        <v/>
      </c>
      <c r="H285" s="84"/>
      <c r="I285" s="84"/>
      <c r="J285" s="84"/>
      <c r="K285" s="57"/>
      <c r="L285" s="89"/>
      <c r="M285" s="84"/>
      <c r="N285" s="84"/>
      <c r="O285" s="84"/>
      <c r="P285" s="57"/>
      <c r="Q285" s="89"/>
      <c r="R285" s="84"/>
      <c r="S285" s="84"/>
      <c r="T285" s="84"/>
      <c r="U285" s="57"/>
      <c r="V285" s="89"/>
      <c r="W285" s="177"/>
      <c r="X285" s="179"/>
    </row>
    <row r="286" spans="1:29" ht="21.75" customHeight="1">
      <c r="A286" s="66" t="str">
        <f>基本登録!$A$19</f>
        <v>４</v>
      </c>
      <c r="B286" s="282" t="str">
        <f>IF('都個人（男子）'!AC286="","",VLOOKUP(AC286,都個人!$B:$G,4,FALSE))</f>
        <v/>
      </c>
      <c r="C286" s="283"/>
      <c r="D286" s="283"/>
      <c r="E286" s="283"/>
      <c r="F286" s="284"/>
      <c r="G286" s="72" t="str">
        <f>IF('都個人（男子）'!AC286="","",VLOOKUP(AC286,都個人!$B:$G,5,FALSE))</f>
        <v/>
      </c>
      <c r="H286" s="84"/>
      <c r="I286" s="84"/>
      <c r="J286" s="84"/>
      <c r="K286" s="57"/>
      <c r="L286" s="89"/>
      <c r="M286" s="84"/>
      <c r="N286" s="84"/>
      <c r="O286" s="84"/>
      <c r="P286" s="57"/>
      <c r="Q286" s="89"/>
      <c r="R286" s="84"/>
      <c r="S286" s="84"/>
      <c r="T286" s="84"/>
      <c r="U286" s="57"/>
      <c r="V286" s="89"/>
      <c r="W286" s="177"/>
      <c r="X286" s="179"/>
    </row>
    <row r="287" spans="1:29" ht="21.75" customHeight="1">
      <c r="A287" s="66" t="str">
        <f>基本登録!$A$20</f>
        <v>５</v>
      </c>
      <c r="B287" s="282" t="str">
        <f>IF('都個人（男子）'!AC287="","",VLOOKUP(AC287,都個人!$B:$G,4,FALSE))</f>
        <v/>
      </c>
      <c r="C287" s="283"/>
      <c r="D287" s="283"/>
      <c r="E287" s="283"/>
      <c r="F287" s="284"/>
      <c r="G287" s="72" t="str">
        <f>IF('都個人（男子）'!AC287="","",VLOOKUP(AC287,都個人!$B:$G,5,FALSE))</f>
        <v/>
      </c>
      <c r="H287" s="84"/>
      <c r="I287" s="84"/>
      <c r="J287" s="84"/>
      <c r="K287" s="57"/>
      <c r="L287" s="89"/>
      <c r="M287" s="84"/>
      <c r="N287" s="84"/>
      <c r="O287" s="84"/>
      <c r="P287" s="57"/>
      <c r="Q287" s="89"/>
      <c r="R287" s="84"/>
      <c r="S287" s="84"/>
      <c r="T287" s="84"/>
      <c r="U287" s="57"/>
      <c r="V287" s="89"/>
      <c r="W287" s="177"/>
      <c r="X287" s="179"/>
    </row>
    <row r="288" spans="1:29" ht="21.75" customHeight="1">
      <c r="A288" s="66" t="str">
        <f>基本登録!$A$21</f>
        <v>補</v>
      </c>
      <c r="B288" s="282" t="str">
        <f>IF('都個人（男子）'!AC288="","",VLOOKUP(AC288,都個人!$B:$G,4,FALSE))</f>
        <v/>
      </c>
      <c r="C288" s="283"/>
      <c r="D288" s="283"/>
      <c r="E288" s="283"/>
      <c r="F288" s="284"/>
      <c r="G288" s="72" t="str">
        <f>IF('都個人（男子）'!AC288="","",VLOOKUP(AC288,都個人!$B:$G,5,FALSE))</f>
        <v/>
      </c>
      <c r="H288" s="66"/>
      <c r="I288" s="66"/>
      <c r="J288" s="66"/>
      <c r="K288" s="88"/>
      <c r="L288" s="89"/>
      <c r="M288" s="66"/>
      <c r="N288" s="66"/>
      <c r="O288" s="66"/>
      <c r="P288" s="88"/>
      <c r="Q288" s="89"/>
      <c r="R288" s="66"/>
      <c r="S288" s="66"/>
      <c r="T288" s="66"/>
      <c r="U288" s="88"/>
      <c r="V288" s="89"/>
      <c r="W288" s="177"/>
      <c r="X288" s="179"/>
    </row>
    <row r="289" spans="1:29" ht="19.5" customHeight="1">
      <c r="A289" s="177"/>
      <c r="B289" s="285"/>
      <c r="C289" s="285"/>
      <c r="D289" s="285"/>
      <c r="E289" s="285"/>
      <c r="F289" s="285"/>
      <c r="G289" s="286"/>
      <c r="H289" s="280" t="s">
        <v>5</v>
      </c>
      <c r="I289" s="287"/>
      <c r="J289" s="287"/>
      <c r="K289" s="287"/>
      <c r="L289" s="89"/>
      <c r="M289" s="280" t="s">
        <v>5</v>
      </c>
      <c r="N289" s="287"/>
      <c r="O289" s="287"/>
      <c r="P289" s="287"/>
      <c r="Q289" s="89"/>
      <c r="R289" s="280" t="s">
        <v>5</v>
      </c>
      <c r="S289" s="287"/>
      <c r="T289" s="287"/>
      <c r="U289" s="287"/>
      <c r="V289" s="89"/>
      <c r="W289" s="177"/>
      <c r="X289" s="179"/>
    </row>
    <row r="290" spans="1:29" ht="24.75" customHeight="1">
      <c r="A290" s="276" t="s">
        <v>4</v>
      </c>
      <c r="B290" s="279"/>
      <c r="C290" s="279"/>
      <c r="D290" s="279"/>
      <c r="E290" s="279"/>
      <c r="F290" s="279"/>
      <c r="G290" s="278"/>
      <c r="H290" s="177"/>
      <c r="I290" s="178"/>
      <c r="J290" s="178"/>
      <c r="K290" s="178"/>
      <c r="L290" s="179"/>
      <c r="M290" s="177"/>
      <c r="N290" s="178"/>
      <c r="O290" s="178"/>
      <c r="P290" s="178"/>
      <c r="Q290" s="179"/>
      <c r="R290" s="177"/>
      <c r="S290" s="178"/>
      <c r="T290" s="178"/>
      <c r="U290" s="178"/>
      <c r="V290" s="179"/>
      <c r="W290" s="177"/>
      <c r="X290" s="179"/>
    </row>
    <row r="291" spans="1:29" ht="4.5" customHeight="1">
      <c r="A291" s="288"/>
      <c r="B291" s="240"/>
      <c r="C291" s="240"/>
      <c r="D291" s="240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</row>
    <row r="292" spans="1:29">
      <c r="A292" s="229" t="s">
        <v>63</v>
      </c>
      <c r="B292" s="229"/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30"/>
      <c r="R292" s="231" t="s">
        <v>3</v>
      </c>
      <c r="S292" s="231"/>
      <c r="T292" s="231"/>
      <c r="U292" s="231"/>
      <c r="V292" s="231"/>
      <c r="W292" s="231"/>
      <c r="X292" s="231"/>
    </row>
    <row r="293" spans="1:29">
      <c r="A293" s="229" t="s">
        <v>2</v>
      </c>
      <c r="B293" s="229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90"/>
      <c r="R293" s="231"/>
      <c r="S293" s="231"/>
      <c r="T293" s="231"/>
      <c r="U293" s="231"/>
      <c r="V293" s="231"/>
      <c r="W293" s="231"/>
      <c r="X293" s="231"/>
    </row>
    <row r="294" spans="1:29" ht="39.75" customHeight="1"/>
    <row r="295" spans="1:29" ht="34.5" customHeight="1"/>
    <row r="296" spans="1:29" ht="24.75" customHeight="1">
      <c r="A296" s="169" t="s">
        <v>12</v>
      </c>
      <c r="B296" s="169"/>
      <c r="C296" s="169"/>
      <c r="D296" s="172" t="str">
        <f>$D$2</f>
        <v>基本登録シートの年度に入力して下さい</v>
      </c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3"/>
      <c r="V296" s="249" t="s">
        <v>24</v>
      </c>
      <c r="W296" s="250"/>
      <c r="X296" s="251"/>
    </row>
    <row r="297" spans="1:29" ht="26.25" customHeight="1">
      <c r="A297" s="170"/>
      <c r="B297" s="170"/>
      <c r="C297" s="170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3"/>
      <c r="V297" s="233" t="str">
        <f>IF(VLOOKUP(AC304,都個人!$B:$G,2,FALSE)="","",VLOOKUP(AC304,都個人!$B:$G,2,FALSE))</f>
        <v/>
      </c>
      <c r="W297" s="234"/>
      <c r="X297" s="235"/>
    </row>
    <row r="298" spans="1:29" ht="27" customHeight="1">
      <c r="A298" s="177" t="s">
        <v>23</v>
      </c>
      <c r="B298" s="178"/>
      <c r="C298" s="179"/>
      <c r="D298" s="241"/>
      <c r="E298" s="82" t="s">
        <v>22</v>
      </c>
      <c r="F298" s="241"/>
      <c r="G298" s="249" t="s">
        <v>21</v>
      </c>
      <c r="H298" s="250"/>
      <c r="I298" s="251"/>
      <c r="J298" s="255" t="str">
        <f>基本登録!$B$2</f>
        <v>基本登録シートの学校番号に入力して下さい</v>
      </c>
      <c r="K298" s="256"/>
      <c r="L298" s="256"/>
      <c r="M298" s="256"/>
      <c r="N298" s="256"/>
      <c r="O298" s="256"/>
      <c r="P298" s="256"/>
      <c r="Q298" s="256"/>
      <c r="R298" s="256"/>
      <c r="S298" s="256"/>
      <c r="T298" s="257"/>
      <c r="U298" s="83"/>
      <c r="V298" s="236"/>
      <c r="W298" s="237"/>
      <c r="X298" s="238"/>
    </row>
    <row r="299" spans="1:29" ht="9.75" customHeight="1">
      <c r="A299" s="186">
        <f>基本登録!$B$1</f>
        <v>0</v>
      </c>
      <c r="B299" s="187"/>
      <c r="C299" s="188"/>
      <c r="D299" s="252"/>
      <c r="E299" s="258" t="s">
        <v>50</v>
      </c>
      <c r="F299" s="254"/>
      <c r="G299" s="261" t="s">
        <v>20</v>
      </c>
      <c r="H299" s="262"/>
      <c r="I299" s="263"/>
      <c r="J299" s="267">
        <f>基本登録!$B$3</f>
        <v>0</v>
      </c>
      <c r="K299" s="268"/>
      <c r="L299" s="268"/>
      <c r="M299" s="268"/>
      <c r="N299" s="268"/>
      <c r="O299" s="268"/>
      <c r="P299" s="268"/>
      <c r="Q299" s="268"/>
      <c r="R299" s="268"/>
      <c r="S299" s="268"/>
      <c r="T299" s="269"/>
      <c r="U299" s="239"/>
      <c r="V299" s="240"/>
      <c r="W299" s="240"/>
      <c r="X299" s="240"/>
    </row>
    <row r="300" spans="1:29" ht="16.5" customHeight="1">
      <c r="A300" s="189"/>
      <c r="B300" s="190"/>
      <c r="C300" s="191"/>
      <c r="D300" s="252"/>
      <c r="E300" s="259"/>
      <c r="F300" s="254"/>
      <c r="G300" s="264"/>
      <c r="H300" s="265"/>
      <c r="I300" s="266"/>
      <c r="J300" s="270"/>
      <c r="K300" s="271"/>
      <c r="L300" s="271"/>
      <c r="M300" s="271"/>
      <c r="N300" s="271"/>
      <c r="O300" s="271"/>
      <c r="P300" s="271"/>
      <c r="Q300" s="271"/>
      <c r="R300" s="271"/>
      <c r="S300" s="271"/>
      <c r="T300" s="272"/>
      <c r="U300" s="241"/>
      <c r="V300" s="243" t="s">
        <v>19</v>
      </c>
      <c r="W300" s="245" t="s">
        <v>11</v>
      </c>
      <c r="X300" s="246"/>
    </row>
    <row r="301" spans="1:29" ht="27" customHeight="1">
      <c r="A301" s="192"/>
      <c r="B301" s="193"/>
      <c r="C301" s="194"/>
      <c r="D301" s="253"/>
      <c r="E301" s="260"/>
      <c r="F301" s="242"/>
      <c r="G301" s="273" t="s">
        <v>18</v>
      </c>
      <c r="H301" s="274"/>
      <c r="I301" s="275"/>
      <c r="J301" s="80" t="s">
        <v>32</v>
      </c>
      <c r="K301" s="81" t="s">
        <v>33</v>
      </c>
      <c r="L301" s="81" t="s">
        <v>34</v>
      </c>
      <c r="M301" s="81" t="s">
        <v>35</v>
      </c>
      <c r="N301" s="81" t="s">
        <v>36</v>
      </c>
      <c r="O301" s="81" t="s">
        <v>37</v>
      </c>
      <c r="P301" s="81" t="s">
        <v>38</v>
      </c>
      <c r="Q301" s="63" t="str">
        <f>IF(AC304="","",AC304)</f>
        <v/>
      </c>
      <c r="R301" s="81" t="s">
        <v>39</v>
      </c>
      <c r="S301" s="58"/>
      <c r="T301" s="59"/>
      <c r="U301" s="242"/>
      <c r="V301" s="244"/>
      <c r="W301" s="247"/>
      <c r="X301" s="248"/>
    </row>
    <row r="302" spans="1:29" ht="4.5" customHeight="1"/>
    <row r="303" spans="1:29" ht="21.75" customHeight="1">
      <c r="A303" s="66" t="s">
        <v>10</v>
      </c>
      <c r="B303" s="276" t="s">
        <v>9</v>
      </c>
      <c r="C303" s="277"/>
      <c r="D303" s="277"/>
      <c r="E303" s="277"/>
      <c r="F303" s="278"/>
      <c r="G303" s="85" t="s">
        <v>8</v>
      </c>
      <c r="H303" s="86"/>
      <c r="I303" s="279" t="str">
        <f>IFERROR(VLOOKUP(D296,基本登録!$B$8:$G$13,5,FALSE),"")</f>
        <v>予選</v>
      </c>
      <c r="J303" s="279"/>
      <c r="K303" s="279"/>
      <c r="L303" s="87"/>
      <c r="M303" s="86"/>
      <c r="N303" s="279" t="str">
        <f>IFERROR(VLOOKUP(D296,基本登録!$B$8:$G$13,6,FALSE),"")</f>
        <v>準決勝</v>
      </c>
      <c r="O303" s="279"/>
      <c r="P303" s="279"/>
      <c r="Q303" s="87"/>
      <c r="R303" s="91"/>
      <c r="S303" s="277"/>
      <c r="T303" s="277"/>
      <c r="U303" s="277"/>
      <c r="V303" s="92"/>
      <c r="W303" s="280" t="s">
        <v>7</v>
      </c>
      <c r="X303" s="281"/>
    </row>
    <row r="304" spans="1:29" ht="21.75" customHeight="1">
      <c r="A304" s="71" t="str">
        <f>基本登録!$A$16</f>
        <v>１</v>
      </c>
      <c r="B304" s="282" t="str">
        <f>IF('都個人（男子）'!AC304="","",VLOOKUP(AC304,都個人!$B:$G,4,FALSE))</f>
        <v/>
      </c>
      <c r="C304" s="283"/>
      <c r="D304" s="283"/>
      <c r="E304" s="283"/>
      <c r="F304" s="284"/>
      <c r="G304" s="72" t="str">
        <f>IF('都個人（男子）'!AC304="","",VLOOKUP(AC304,都個人!$B:$G,5,FALSE))</f>
        <v/>
      </c>
      <c r="H304" s="84"/>
      <c r="I304" s="84"/>
      <c r="J304" s="84"/>
      <c r="K304" s="57"/>
      <c r="L304" s="89"/>
      <c r="M304" s="84"/>
      <c r="N304" s="84"/>
      <c r="O304" s="84"/>
      <c r="P304" s="57"/>
      <c r="Q304" s="89"/>
      <c r="R304" s="84"/>
      <c r="S304" s="84"/>
      <c r="T304" s="84"/>
      <c r="U304" s="57"/>
      <c r="V304" s="89"/>
      <c r="W304" s="177"/>
      <c r="X304" s="179"/>
      <c r="Y304" s="75"/>
      <c r="AC304" s="54" t="str">
        <f>都個人!B17</f>
        <v/>
      </c>
    </row>
    <row r="305" spans="1:24" ht="21.75" customHeight="1">
      <c r="A305" s="66" t="str">
        <f>基本登録!$A$17</f>
        <v>２</v>
      </c>
      <c r="B305" s="282" t="str">
        <f>IF('都個人（男子）'!AC305="","",VLOOKUP(AC305,都個人!$B:$G,4,FALSE))</f>
        <v/>
      </c>
      <c r="C305" s="283"/>
      <c r="D305" s="283"/>
      <c r="E305" s="283"/>
      <c r="F305" s="284"/>
      <c r="G305" s="72" t="str">
        <f>IF('都個人（男子）'!AC305="","",VLOOKUP(AC305,都個人!$B:$G,5,FALSE))</f>
        <v/>
      </c>
      <c r="H305" s="84"/>
      <c r="I305" s="84"/>
      <c r="J305" s="84"/>
      <c r="K305" s="57"/>
      <c r="L305" s="89"/>
      <c r="M305" s="84"/>
      <c r="N305" s="84"/>
      <c r="O305" s="84"/>
      <c r="P305" s="57"/>
      <c r="Q305" s="89"/>
      <c r="R305" s="84"/>
      <c r="S305" s="84"/>
      <c r="T305" s="84"/>
      <c r="U305" s="57"/>
      <c r="V305" s="89"/>
      <c r="W305" s="177"/>
      <c r="X305" s="179"/>
    </row>
    <row r="306" spans="1:24" ht="21.75" customHeight="1">
      <c r="A306" s="66" t="str">
        <f>基本登録!$A$18</f>
        <v>３</v>
      </c>
      <c r="B306" s="282" t="str">
        <f>IF('都個人（男子）'!AC306="","",VLOOKUP(AC306,都個人!$B:$G,4,FALSE))</f>
        <v/>
      </c>
      <c r="C306" s="283"/>
      <c r="D306" s="283"/>
      <c r="E306" s="283"/>
      <c r="F306" s="284"/>
      <c r="G306" s="72" t="str">
        <f>IF('都個人（男子）'!AC306="","",VLOOKUP(AC306,都個人!$B:$G,5,FALSE))</f>
        <v/>
      </c>
      <c r="H306" s="84"/>
      <c r="I306" s="84"/>
      <c r="J306" s="84"/>
      <c r="K306" s="57"/>
      <c r="L306" s="89"/>
      <c r="M306" s="84"/>
      <c r="N306" s="84"/>
      <c r="O306" s="84"/>
      <c r="P306" s="57"/>
      <c r="Q306" s="89"/>
      <c r="R306" s="84"/>
      <c r="S306" s="84"/>
      <c r="T306" s="84"/>
      <c r="U306" s="57"/>
      <c r="V306" s="89"/>
      <c r="W306" s="177"/>
      <c r="X306" s="179"/>
    </row>
    <row r="307" spans="1:24" ht="21.75" customHeight="1">
      <c r="A307" s="66" t="str">
        <f>基本登録!$A$19</f>
        <v>４</v>
      </c>
      <c r="B307" s="282" t="str">
        <f>IF('都個人（男子）'!AC307="","",VLOOKUP(AC307,都個人!$B:$G,4,FALSE))</f>
        <v/>
      </c>
      <c r="C307" s="283"/>
      <c r="D307" s="283"/>
      <c r="E307" s="283"/>
      <c r="F307" s="284"/>
      <c r="G307" s="72" t="str">
        <f>IF('都個人（男子）'!AC307="","",VLOOKUP(AC307,都個人!$B:$G,5,FALSE))</f>
        <v/>
      </c>
      <c r="H307" s="84"/>
      <c r="I307" s="84"/>
      <c r="J307" s="84"/>
      <c r="K307" s="57"/>
      <c r="L307" s="89"/>
      <c r="M307" s="84"/>
      <c r="N307" s="84"/>
      <c r="O307" s="84"/>
      <c r="P307" s="57"/>
      <c r="Q307" s="89"/>
      <c r="R307" s="84"/>
      <c r="S307" s="84"/>
      <c r="T307" s="84"/>
      <c r="U307" s="57"/>
      <c r="V307" s="89"/>
      <c r="W307" s="177"/>
      <c r="X307" s="179"/>
    </row>
    <row r="308" spans="1:24" ht="21.75" customHeight="1">
      <c r="A308" s="66" t="str">
        <f>基本登録!$A$20</f>
        <v>５</v>
      </c>
      <c r="B308" s="282" t="str">
        <f>IF('都個人（男子）'!AC308="","",VLOOKUP(AC308,都個人!$B:$G,4,FALSE))</f>
        <v/>
      </c>
      <c r="C308" s="283"/>
      <c r="D308" s="283"/>
      <c r="E308" s="283"/>
      <c r="F308" s="284"/>
      <c r="G308" s="72" t="str">
        <f>IF('都個人（男子）'!AC308="","",VLOOKUP(AC308,都個人!$B:$G,5,FALSE))</f>
        <v/>
      </c>
      <c r="H308" s="84"/>
      <c r="I308" s="84"/>
      <c r="J308" s="84"/>
      <c r="K308" s="57"/>
      <c r="L308" s="89"/>
      <c r="M308" s="84"/>
      <c r="N308" s="84"/>
      <c r="O308" s="84"/>
      <c r="P308" s="57"/>
      <c r="Q308" s="89"/>
      <c r="R308" s="84"/>
      <c r="S308" s="84"/>
      <c r="T308" s="84"/>
      <c r="U308" s="57"/>
      <c r="V308" s="89"/>
      <c r="W308" s="177"/>
      <c r="X308" s="179"/>
    </row>
    <row r="309" spans="1:24" ht="21.75" customHeight="1">
      <c r="A309" s="66" t="str">
        <f>基本登録!$A$21</f>
        <v>補</v>
      </c>
      <c r="B309" s="282" t="str">
        <f>IF('都個人（男子）'!AC309="","",VLOOKUP(AC309,都個人!$B:$G,4,FALSE))</f>
        <v/>
      </c>
      <c r="C309" s="283"/>
      <c r="D309" s="283"/>
      <c r="E309" s="283"/>
      <c r="F309" s="284"/>
      <c r="G309" s="72" t="str">
        <f>IF('都個人（男子）'!AC309="","",VLOOKUP(AC309,都個人!$B:$G,5,FALSE))</f>
        <v/>
      </c>
      <c r="H309" s="66"/>
      <c r="I309" s="66"/>
      <c r="J309" s="66"/>
      <c r="K309" s="88"/>
      <c r="L309" s="89"/>
      <c r="M309" s="66"/>
      <c r="N309" s="66"/>
      <c r="O309" s="66"/>
      <c r="P309" s="88"/>
      <c r="Q309" s="89"/>
      <c r="R309" s="66"/>
      <c r="S309" s="66"/>
      <c r="T309" s="66"/>
      <c r="U309" s="88"/>
      <c r="V309" s="89"/>
      <c r="W309" s="177"/>
      <c r="X309" s="179"/>
    </row>
    <row r="310" spans="1:24" ht="19.5" customHeight="1">
      <c r="A310" s="177"/>
      <c r="B310" s="285"/>
      <c r="C310" s="285"/>
      <c r="D310" s="285"/>
      <c r="E310" s="285"/>
      <c r="F310" s="285"/>
      <c r="G310" s="286"/>
      <c r="H310" s="280" t="s">
        <v>5</v>
      </c>
      <c r="I310" s="287"/>
      <c r="J310" s="287"/>
      <c r="K310" s="287"/>
      <c r="L310" s="89"/>
      <c r="M310" s="280" t="s">
        <v>5</v>
      </c>
      <c r="N310" s="287"/>
      <c r="O310" s="287"/>
      <c r="P310" s="287"/>
      <c r="Q310" s="89"/>
      <c r="R310" s="280" t="s">
        <v>5</v>
      </c>
      <c r="S310" s="287"/>
      <c r="T310" s="287"/>
      <c r="U310" s="287"/>
      <c r="V310" s="89"/>
      <c r="W310" s="177"/>
      <c r="X310" s="179"/>
    </row>
    <row r="311" spans="1:24" ht="24.75" customHeight="1">
      <c r="A311" s="276" t="s">
        <v>4</v>
      </c>
      <c r="B311" s="279"/>
      <c r="C311" s="279"/>
      <c r="D311" s="279"/>
      <c r="E311" s="279"/>
      <c r="F311" s="279"/>
      <c r="G311" s="278"/>
      <c r="H311" s="177"/>
      <c r="I311" s="178"/>
      <c r="J311" s="178"/>
      <c r="K311" s="178"/>
      <c r="L311" s="179"/>
      <c r="M311" s="177"/>
      <c r="N311" s="178"/>
      <c r="O311" s="178"/>
      <c r="P311" s="178"/>
      <c r="Q311" s="179"/>
      <c r="R311" s="177"/>
      <c r="S311" s="178"/>
      <c r="T311" s="178"/>
      <c r="U311" s="178"/>
      <c r="V311" s="179"/>
      <c r="W311" s="177"/>
      <c r="X311" s="179"/>
    </row>
    <row r="312" spans="1:24" ht="4.5" customHeight="1">
      <c r="A312" s="288"/>
      <c r="B312" s="240"/>
      <c r="C312" s="240"/>
      <c r="D312" s="240"/>
      <c r="E312" s="240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</row>
    <row r="313" spans="1:24">
      <c r="A313" s="229" t="s">
        <v>63</v>
      </c>
      <c r="B313" s="229"/>
      <c r="C313" s="229"/>
      <c r="D313" s="229"/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30"/>
      <c r="R313" s="231" t="s">
        <v>3</v>
      </c>
      <c r="S313" s="231"/>
      <c r="T313" s="231"/>
      <c r="U313" s="231"/>
      <c r="V313" s="231"/>
      <c r="W313" s="231"/>
      <c r="X313" s="231"/>
    </row>
    <row r="314" spans="1:24">
      <c r="A314" s="229" t="s">
        <v>2</v>
      </c>
      <c r="B314" s="229"/>
      <c r="C314" s="229"/>
      <c r="D314" s="229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90"/>
      <c r="R314" s="231"/>
      <c r="S314" s="231"/>
      <c r="T314" s="231"/>
      <c r="U314" s="231"/>
      <c r="V314" s="231"/>
      <c r="W314" s="231"/>
      <c r="X314" s="231"/>
    </row>
    <row r="315" spans="1:24" ht="39.75" customHeight="1"/>
    <row r="316" spans="1:24" ht="34.5" customHeight="1"/>
    <row r="317" spans="1:24" ht="24.75" customHeight="1">
      <c r="A317" s="169" t="s">
        <v>12</v>
      </c>
      <c r="B317" s="169"/>
      <c r="C317" s="169"/>
      <c r="D317" s="172" t="str">
        <f>$D$2</f>
        <v>基本登録シートの年度に入力して下さい</v>
      </c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3"/>
      <c r="V317" s="249" t="s">
        <v>24</v>
      </c>
      <c r="W317" s="250"/>
      <c r="X317" s="251"/>
    </row>
    <row r="318" spans="1:24" ht="26.25" customHeight="1">
      <c r="A318" s="170"/>
      <c r="B318" s="170"/>
      <c r="C318" s="170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3"/>
      <c r="V318" s="233" t="str">
        <f>IF(VLOOKUP(AC325,都個人!$B:$G,2,FALSE)="","",VLOOKUP(AC325,都個人!$B:$G,2,FALSE))</f>
        <v/>
      </c>
      <c r="W318" s="234"/>
      <c r="X318" s="235"/>
    </row>
    <row r="319" spans="1:24" ht="27" customHeight="1">
      <c r="A319" s="177" t="s">
        <v>23</v>
      </c>
      <c r="B319" s="178"/>
      <c r="C319" s="179"/>
      <c r="D319" s="241"/>
      <c r="E319" s="82" t="s">
        <v>22</v>
      </c>
      <c r="F319" s="241"/>
      <c r="G319" s="249" t="s">
        <v>21</v>
      </c>
      <c r="H319" s="250"/>
      <c r="I319" s="251"/>
      <c r="J319" s="255" t="str">
        <f>基本登録!$B$2</f>
        <v>基本登録シートの学校番号に入力して下さい</v>
      </c>
      <c r="K319" s="256"/>
      <c r="L319" s="256"/>
      <c r="M319" s="256"/>
      <c r="N319" s="256"/>
      <c r="O319" s="256"/>
      <c r="P319" s="256"/>
      <c r="Q319" s="256"/>
      <c r="R319" s="256"/>
      <c r="S319" s="256"/>
      <c r="T319" s="257"/>
      <c r="U319" s="83"/>
      <c r="V319" s="236"/>
      <c r="W319" s="237"/>
      <c r="X319" s="238"/>
    </row>
    <row r="320" spans="1:24" ht="9.75" customHeight="1">
      <c r="A320" s="186">
        <f>基本登録!$B$1</f>
        <v>0</v>
      </c>
      <c r="B320" s="187"/>
      <c r="C320" s="188"/>
      <c r="D320" s="252"/>
      <c r="E320" s="258" t="s">
        <v>50</v>
      </c>
      <c r="F320" s="254"/>
      <c r="G320" s="261" t="s">
        <v>20</v>
      </c>
      <c r="H320" s="262"/>
      <c r="I320" s="263"/>
      <c r="J320" s="267">
        <f>基本登録!$B$3</f>
        <v>0</v>
      </c>
      <c r="K320" s="268"/>
      <c r="L320" s="268"/>
      <c r="M320" s="268"/>
      <c r="N320" s="268"/>
      <c r="O320" s="268"/>
      <c r="P320" s="268"/>
      <c r="Q320" s="268"/>
      <c r="R320" s="268"/>
      <c r="S320" s="268"/>
      <c r="T320" s="269"/>
      <c r="U320" s="239"/>
      <c r="V320" s="240"/>
      <c r="W320" s="240"/>
      <c r="X320" s="240"/>
    </row>
    <row r="321" spans="1:29" ht="16.5" customHeight="1">
      <c r="A321" s="189"/>
      <c r="B321" s="190"/>
      <c r="C321" s="191"/>
      <c r="D321" s="252"/>
      <c r="E321" s="259"/>
      <c r="F321" s="254"/>
      <c r="G321" s="264"/>
      <c r="H321" s="265"/>
      <c r="I321" s="266"/>
      <c r="J321" s="270"/>
      <c r="K321" s="271"/>
      <c r="L321" s="271"/>
      <c r="M321" s="271"/>
      <c r="N321" s="271"/>
      <c r="O321" s="271"/>
      <c r="P321" s="271"/>
      <c r="Q321" s="271"/>
      <c r="R321" s="271"/>
      <c r="S321" s="271"/>
      <c r="T321" s="272"/>
      <c r="U321" s="241"/>
      <c r="V321" s="243" t="s">
        <v>19</v>
      </c>
      <c r="W321" s="245" t="s">
        <v>11</v>
      </c>
      <c r="X321" s="246"/>
    </row>
    <row r="322" spans="1:29" ht="27" customHeight="1">
      <c r="A322" s="192"/>
      <c r="B322" s="193"/>
      <c r="C322" s="194"/>
      <c r="D322" s="253"/>
      <c r="E322" s="260"/>
      <c r="F322" s="242"/>
      <c r="G322" s="273" t="s">
        <v>18</v>
      </c>
      <c r="H322" s="274"/>
      <c r="I322" s="275"/>
      <c r="J322" s="80" t="s">
        <v>32</v>
      </c>
      <c r="K322" s="81" t="s">
        <v>33</v>
      </c>
      <c r="L322" s="81" t="s">
        <v>34</v>
      </c>
      <c r="M322" s="81" t="s">
        <v>35</v>
      </c>
      <c r="N322" s="81" t="s">
        <v>36</v>
      </c>
      <c r="O322" s="81" t="s">
        <v>37</v>
      </c>
      <c r="P322" s="81" t="s">
        <v>38</v>
      </c>
      <c r="Q322" s="63" t="str">
        <f>IF(AC325="","",AC325)</f>
        <v/>
      </c>
      <c r="R322" s="81" t="s">
        <v>39</v>
      </c>
      <c r="S322" s="58"/>
      <c r="T322" s="59"/>
      <c r="U322" s="242"/>
      <c r="V322" s="244"/>
      <c r="W322" s="247"/>
      <c r="X322" s="248"/>
    </row>
    <row r="323" spans="1:29" ht="4.5" customHeight="1"/>
    <row r="324" spans="1:29" ht="21.75" customHeight="1">
      <c r="A324" s="66" t="s">
        <v>10</v>
      </c>
      <c r="B324" s="276" t="s">
        <v>9</v>
      </c>
      <c r="C324" s="277"/>
      <c r="D324" s="277"/>
      <c r="E324" s="277"/>
      <c r="F324" s="278"/>
      <c r="G324" s="85" t="s">
        <v>8</v>
      </c>
      <c r="H324" s="86"/>
      <c r="I324" s="279" t="str">
        <f>IFERROR(VLOOKUP(D317,基本登録!$B$8:$G$13,5,FALSE),"")</f>
        <v>予選</v>
      </c>
      <c r="J324" s="279"/>
      <c r="K324" s="279"/>
      <c r="L324" s="87"/>
      <c r="M324" s="86"/>
      <c r="N324" s="279" t="str">
        <f>IFERROR(VLOOKUP(D317,基本登録!$B$8:$G$13,6,FALSE),"")</f>
        <v>準決勝</v>
      </c>
      <c r="O324" s="279"/>
      <c r="P324" s="279"/>
      <c r="Q324" s="87"/>
      <c r="R324" s="91"/>
      <c r="S324" s="277"/>
      <c r="T324" s="277"/>
      <c r="U324" s="277"/>
      <c r="V324" s="92"/>
      <c r="W324" s="280" t="s">
        <v>7</v>
      </c>
      <c r="X324" s="281"/>
    </row>
    <row r="325" spans="1:29" ht="21.75" customHeight="1">
      <c r="A325" s="71" t="str">
        <f>基本登録!$A$16</f>
        <v>１</v>
      </c>
      <c r="B325" s="282" t="str">
        <f>IF('都個人（男子）'!AC325="","",VLOOKUP(AC325,都個人!$B:$G,4,FALSE))</f>
        <v/>
      </c>
      <c r="C325" s="283"/>
      <c r="D325" s="283"/>
      <c r="E325" s="283"/>
      <c r="F325" s="284"/>
      <c r="G325" s="72" t="str">
        <f>IF('都個人（男子）'!AC325="","",VLOOKUP(AC325,都個人!$B:$G,5,FALSE))</f>
        <v/>
      </c>
      <c r="H325" s="84"/>
      <c r="I325" s="84"/>
      <c r="J325" s="84"/>
      <c r="K325" s="57"/>
      <c r="L325" s="89"/>
      <c r="M325" s="84"/>
      <c r="N325" s="84"/>
      <c r="O325" s="84"/>
      <c r="P325" s="57"/>
      <c r="Q325" s="89"/>
      <c r="R325" s="84"/>
      <c r="S325" s="84"/>
      <c r="T325" s="84"/>
      <c r="U325" s="57"/>
      <c r="V325" s="89"/>
      <c r="W325" s="177"/>
      <c r="X325" s="179"/>
      <c r="Y325" s="75"/>
      <c r="AC325" s="54" t="str">
        <f>都個人!B18</f>
        <v/>
      </c>
    </row>
    <row r="326" spans="1:29" ht="21.75" customHeight="1">
      <c r="A326" s="66" t="str">
        <f>基本登録!$A$17</f>
        <v>２</v>
      </c>
      <c r="B326" s="282" t="str">
        <f>IF('都個人（男子）'!AC326="","",VLOOKUP(AC326,都個人!$B:$G,4,FALSE))</f>
        <v/>
      </c>
      <c r="C326" s="283"/>
      <c r="D326" s="283"/>
      <c r="E326" s="283"/>
      <c r="F326" s="284"/>
      <c r="G326" s="72" t="str">
        <f>IF('都個人（男子）'!AC326="","",VLOOKUP(AC326,都個人!$B:$G,5,FALSE))</f>
        <v/>
      </c>
      <c r="H326" s="84"/>
      <c r="I326" s="84"/>
      <c r="J326" s="84"/>
      <c r="K326" s="57"/>
      <c r="L326" s="89"/>
      <c r="M326" s="84"/>
      <c r="N326" s="84"/>
      <c r="O326" s="84"/>
      <c r="P326" s="57"/>
      <c r="Q326" s="89"/>
      <c r="R326" s="84"/>
      <c r="S326" s="84"/>
      <c r="T326" s="84"/>
      <c r="U326" s="57"/>
      <c r="V326" s="89"/>
      <c r="W326" s="177"/>
      <c r="X326" s="179"/>
    </row>
    <row r="327" spans="1:29" ht="21.75" customHeight="1">
      <c r="A327" s="66" t="str">
        <f>基本登録!$A$18</f>
        <v>３</v>
      </c>
      <c r="B327" s="282" t="str">
        <f>IF('都個人（男子）'!AC327="","",VLOOKUP(AC327,都個人!$B:$G,4,FALSE))</f>
        <v/>
      </c>
      <c r="C327" s="283"/>
      <c r="D327" s="283"/>
      <c r="E327" s="283"/>
      <c r="F327" s="284"/>
      <c r="G327" s="72" t="str">
        <f>IF('都個人（男子）'!AC327="","",VLOOKUP(AC327,都個人!$B:$G,5,FALSE))</f>
        <v/>
      </c>
      <c r="H327" s="84"/>
      <c r="I327" s="84"/>
      <c r="J327" s="84"/>
      <c r="K327" s="57"/>
      <c r="L327" s="89"/>
      <c r="M327" s="84"/>
      <c r="N327" s="84"/>
      <c r="O327" s="84"/>
      <c r="P327" s="57"/>
      <c r="Q327" s="89"/>
      <c r="R327" s="84"/>
      <c r="S327" s="84"/>
      <c r="T327" s="84"/>
      <c r="U327" s="57"/>
      <c r="V327" s="89"/>
      <c r="W327" s="177"/>
      <c r="X327" s="179"/>
    </row>
    <row r="328" spans="1:29" ht="21.75" customHeight="1">
      <c r="A328" s="66" t="str">
        <f>基本登録!$A$19</f>
        <v>４</v>
      </c>
      <c r="B328" s="282" t="str">
        <f>IF('都個人（男子）'!AC328="","",VLOOKUP(AC328,都個人!$B:$G,4,FALSE))</f>
        <v/>
      </c>
      <c r="C328" s="283"/>
      <c r="D328" s="283"/>
      <c r="E328" s="283"/>
      <c r="F328" s="284"/>
      <c r="G328" s="72" t="str">
        <f>IF('都個人（男子）'!AC328="","",VLOOKUP(AC328,都個人!$B:$G,5,FALSE))</f>
        <v/>
      </c>
      <c r="H328" s="84"/>
      <c r="I328" s="84"/>
      <c r="J328" s="84"/>
      <c r="K328" s="57"/>
      <c r="L328" s="89"/>
      <c r="M328" s="84"/>
      <c r="N328" s="84"/>
      <c r="O328" s="84"/>
      <c r="P328" s="57"/>
      <c r="Q328" s="89"/>
      <c r="R328" s="84"/>
      <c r="S328" s="84"/>
      <c r="T328" s="84"/>
      <c r="U328" s="57"/>
      <c r="V328" s="89"/>
      <c r="W328" s="177"/>
      <c r="X328" s="179"/>
    </row>
    <row r="329" spans="1:29" ht="21.75" customHeight="1">
      <c r="A329" s="66" t="str">
        <f>基本登録!$A$20</f>
        <v>５</v>
      </c>
      <c r="B329" s="282" t="str">
        <f>IF('都個人（男子）'!AC329="","",VLOOKUP(AC329,都個人!$B:$G,4,FALSE))</f>
        <v/>
      </c>
      <c r="C329" s="283"/>
      <c r="D329" s="283"/>
      <c r="E329" s="283"/>
      <c r="F329" s="284"/>
      <c r="G329" s="72" t="str">
        <f>IF('都個人（男子）'!AC329="","",VLOOKUP(AC329,都個人!$B:$G,5,FALSE))</f>
        <v/>
      </c>
      <c r="H329" s="84"/>
      <c r="I329" s="84"/>
      <c r="J329" s="84"/>
      <c r="K329" s="57"/>
      <c r="L329" s="89"/>
      <c r="M329" s="84"/>
      <c r="N329" s="84"/>
      <c r="O329" s="84"/>
      <c r="P329" s="57"/>
      <c r="Q329" s="89"/>
      <c r="R329" s="84"/>
      <c r="S329" s="84"/>
      <c r="T329" s="84"/>
      <c r="U329" s="57"/>
      <c r="V329" s="89"/>
      <c r="W329" s="177"/>
      <c r="X329" s="179"/>
    </row>
    <row r="330" spans="1:29" ht="21.75" customHeight="1">
      <c r="A330" s="66" t="str">
        <f>基本登録!$A$21</f>
        <v>補</v>
      </c>
      <c r="B330" s="282" t="str">
        <f>IF('都個人（男子）'!AC330="","",VLOOKUP(AC330,都個人!$B:$G,4,FALSE))</f>
        <v/>
      </c>
      <c r="C330" s="283"/>
      <c r="D330" s="283"/>
      <c r="E330" s="283"/>
      <c r="F330" s="284"/>
      <c r="G330" s="72" t="str">
        <f>IF('都個人（男子）'!AC330="","",VLOOKUP(AC330,都個人!$B:$G,5,FALSE))</f>
        <v/>
      </c>
      <c r="H330" s="66"/>
      <c r="I330" s="66"/>
      <c r="J330" s="66"/>
      <c r="K330" s="88"/>
      <c r="L330" s="89"/>
      <c r="M330" s="66"/>
      <c r="N330" s="66"/>
      <c r="O330" s="66"/>
      <c r="P330" s="88"/>
      <c r="Q330" s="89"/>
      <c r="R330" s="66"/>
      <c r="S330" s="66"/>
      <c r="T330" s="66"/>
      <c r="U330" s="88"/>
      <c r="V330" s="89"/>
      <c r="W330" s="177"/>
      <c r="X330" s="179"/>
    </row>
    <row r="331" spans="1:29" ht="19.5" customHeight="1">
      <c r="A331" s="177"/>
      <c r="B331" s="285"/>
      <c r="C331" s="285"/>
      <c r="D331" s="285"/>
      <c r="E331" s="285"/>
      <c r="F331" s="285"/>
      <c r="G331" s="286"/>
      <c r="H331" s="280" t="s">
        <v>5</v>
      </c>
      <c r="I331" s="287"/>
      <c r="J331" s="287"/>
      <c r="K331" s="287"/>
      <c r="L331" s="89"/>
      <c r="M331" s="280" t="s">
        <v>5</v>
      </c>
      <c r="N331" s="287"/>
      <c r="O331" s="287"/>
      <c r="P331" s="287"/>
      <c r="Q331" s="89"/>
      <c r="R331" s="280" t="s">
        <v>5</v>
      </c>
      <c r="S331" s="287"/>
      <c r="T331" s="287"/>
      <c r="U331" s="287"/>
      <c r="V331" s="89"/>
      <c r="W331" s="177"/>
      <c r="X331" s="179"/>
    </row>
    <row r="332" spans="1:29" ht="24.75" customHeight="1">
      <c r="A332" s="276" t="s">
        <v>4</v>
      </c>
      <c r="B332" s="279"/>
      <c r="C332" s="279"/>
      <c r="D332" s="279"/>
      <c r="E332" s="279"/>
      <c r="F332" s="279"/>
      <c r="G332" s="278"/>
      <c r="H332" s="177"/>
      <c r="I332" s="178"/>
      <c r="J332" s="178"/>
      <c r="K332" s="178"/>
      <c r="L332" s="179"/>
      <c r="M332" s="177"/>
      <c r="N332" s="178"/>
      <c r="O332" s="178"/>
      <c r="P332" s="178"/>
      <c r="Q332" s="179"/>
      <c r="R332" s="177"/>
      <c r="S332" s="178"/>
      <c r="T332" s="178"/>
      <c r="U332" s="178"/>
      <c r="V332" s="179"/>
      <c r="W332" s="177"/>
      <c r="X332" s="179"/>
    </row>
    <row r="333" spans="1:29" ht="4.5" customHeight="1">
      <c r="A333" s="288"/>
      <c r="B333" s="240"/>
      <c r="C333" s="24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</row>
    <row r="334" spans="1:29">
      <c r="A334" s="229" t="s">
        <v>63</v>
      </c>
      <c r="B334" s="229"/>
      <c r="C334" s="229"/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30"/>
      <c r="R334" s="231" t="s">
        <v>3</v>
      </c>
      <c r="S334" s="231"/>
      <c r="T334" s="231"/>
      <c r="U334" s="231"/>
      <c r="V334" s="231"/>
      <c r="W334" s="231"/>
      <c r="X334" s="231"/>
    </row>
    <row r="335" spans="1:29">
      <c r="A335" s="229" t="s">
        <v>2</v>
      </c>
      <c r="B335" s="229"/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90"/>
      <c r="R335" s="231"/>
      <c r="S335" s="231"/>
      <c r="T335" s="231"/>
      <c r="U335" s="231"/>
      <c r="V335" s="231"/>
      <c r="W335" s="231"/>
      <c r="X335" s="231"/>
    </row>
    <row r="336" spans="1:29" ht="39.75" customHeight="1"/>
    <row r="337" spans="1:29" ht="34.5" customHeight="1"/>
    <row r="338" spans="1:29" ht="24.75" customHeight="1">
      <c r="A338" s="169" t="s">
        <v>12</v>
      </c>
      <c r="B338" s="169"/>
      <c r="C338" s="169"/>
      <c r="D338" s="172" t="str">
        <f>$D$2</f>
        <v>基本登録シートの年度に入力して下さい</v>
      </c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3"/>
      <c r="V338" s="249" t="s">
        <v>24</v>
      </c>
      <c r="W338" s="250"/>
      <c r="X338" s="251"/>
    </row>
    <row r="339" spans="1:29" ht="26.25" customHeight="1">
      <c r="A339" s="170"/>
      <c r="B339" s="170"/>
      <c r="C339" s="170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3"/>
      <c r="V339" s="233" t="str">
        <f>IF(VLOOKUP(AC346,都個人!$B:$G,2,FALSE)="","",VLOOKUP(AC346,都個人!$B:$G,2,FALSE))</f>
        <v/>
      </c>
      <c r="W339" s="234"/>
      <c r="X339" s="235"/>
    </row>
    <row r="340" spans="1:29" ht="27" customHeight="1">
      <c r="A340" s="177" t="s">
        <v>23</v>
      </c>
      <c r="B340" s="178"/>
      <c r="C340" s="179"/>
      <c r="D340" s="241"/>
      <c r="E340" s="82" t="s">
        <v>22</v>
      </c>
      <c r="F340" s="241"/>
      <c r="G340" s="249" t="s">
        <v>21</v>
      </c>
      <c r="H340" s="250"/>
      <c r="I340" s="251"/>
      <c r="J340" s="255" t="str">
        <f>基本登録!$B$2</f>
        <v>基本登録シートの学校番号に入力して下さい</v>
      </c>
      <c r="K340" s="256"/>
      <c r="L340" s="256"/>
      <c r="M340" s="256"/>
      <c r="N340" s="256"/>
      <c r="O340" s="256"/>
      <c r="P340" s="256"/>
      <c r="Q340" s="256"/>
      <c r="R340" s="256"/>
      <c r="S340" s="256"/>
      <c r="T340" s="257"/>
      <c r="U340" s="83"/>
      <c r="V340" s="236"/>
      <c r="W340" s="237"/>
      <c r="X340" s="238"/>
    </row>
    <row r="341" spans="1:29" ht="9.75" customHeight="1">
      <c r="A341" s="186">
        <f>基本登録!$B$1</f>
        <v>0</v>
      </c>
      <c r="B341" s="187"/>
      <c r="C341" s="188"/>
      <c r="D341" s="252"/>
      <c r="E341" s="258" t="s">
        <v>50</v>
      </c>
      <c r="F341" s="254"/>
      <c r="G341" s="261" t="s">
        <v>20</v>
      </c>
      <c r="H341" s="262"/>
      <c r="I341" s="263"/>
      <c r="J341" s="267">
        <f>基本登録!$B$3</f>
        <v>0</v>
      </c>
      <c r="K341" s="268"/>
      <c r="L341" s="268"/>
      <c r="M341" s="268"/>
      <c r="N341" s="268"/>
      <c r="O341" s="268"/>
      <c r="P341" s="268"/>
      <c r="Q341" s="268"/>
      <c r="R341" s="268"/>
      <c r="S341" s="268"/>
      <c r="T341" s="269"/>
      <c r="U341" s="239"/>
      <c r="V341" s="240"/>
      <c r="W341" s="240"/>
      <c r="X341" s="240"/>
    </row>
    <row r="342" spans="1:29" ht="16.5" customHeight="1">
      <c r="A342" s="189"/>
      <c r="B342" s="190"/>
      <c r="C342" s="191"/>
      <c r="D342" s="252"/>
      <c r="E342" s="259"/>
      <c r="F342" s="254"/>
      <c r="G342" s="264"/>
      <c r="H342" s="265"/>
      <c r="I342" s="266"/>
      <c r="J342" s="270"/>
      <c r="K342" s="271"/>
      <c r="L342" s="271"/>
      <c r="M342" s="271"/>
      <c r="N342" s="271"/>
      <c r="O342" s="271"/>
      <c r="P342" s="271"/>
      <c r="Q342" s="271"/>
      <c r="R342" s="271"/>
      <c r="S342" s="271"/>
      <c r="T342" s="272"/>
      <c r="U342" s="241"/>
      <c r="V342" s="243" t="s">
        <v>19</v>
      </c>
      <c r="W342" s="245" t="s">
        <v>11</v>
      </c>
      <c r="X342" s="246"/>
    </row>
    <row r="343" spans="1:29" ht="27" customHeight="1">
      <c r="A343" s="192"/>
      <c r="B343" s="193"/>
      <c r="C343" s="194"/>
      <c r="D343" s="253"/>
      <c r="E343" s="260"/>
      <c r="F343" s="242"/>
      <c r="G343" s="273" t="s">
        <v>18</v>
      </c>
      <c r="H343" s="274"/>
      <c r="I343" s="275"/>
      <c r="J343" s="80" t="s">
        <v>32</v>
      </c>
      <c r="K343" s="81" t="s">
        <v>33</v>
      </c>
      <c r="L343" s="81" t="s">
        <v>34</v>
      </c>
      <c r="M343" s="81" t="s">
        <v>35</v>
      </c>
      <c r="N343" s="81" t="s">
        <v>36</v>
      </c>
      <c r="O343" s="81" t="s">
        <v>37</v>
      </c>
      <c r="P343" s="81" t="s">
        <v>38</v>
      </c>
      <c r="Q343" s="63" t="str">
        <f>IF(AC346="","",AC346)</f>
        <v/>
      </c>
      <c r="R343" s="81" t="s">
        <v>39</v>
      </c>
      <c r="S343" s="58"/>
      <c r="T343" s="59"/>
      <c r="U343" s="242"/>
      <c r="V343" s="244"/>
      <c r="W343" s="247"/>
      <c r="X343" s="248"/>
    </row>
    <row r="344" spans="1:29" ht="4.5" customHeight="1"/>
    <row r="345" spans="1:29" ht="21.75" customHeight="1">
      <c r="A345" s="66" t="s">
        <v>10</v>
      </c>
      <c r="B345" s="276" t="s">
        <v>9</v>
      </c>
      <c r="C345" s="277"/>
      <c r="D345" s="277"/>
      <c r="E345" s="277"/>
      <c r="F345" s="278"/>
      <c r="G345" s="85" t="s">
        <v>8</v>
      </c>
      <c r="H345" s="86"/>
      <c r="I345" s="279" t="str">
        <f>IFERROR(VLOOKUP(D338,基本登録!$B$8:$G$13,5,FALSE),"")</f>
        <v>予選</v>
      </c>
      <c r="J345" s="279"/>
      <c r="K345" s="279"/>
      <c r="L345" s="87"/>
      <c r="M345" s="86"/>
      <c r="N345" s="279" t="str">
        <f>IFERROR(VLOOKUP(D338,基本登録!$B$8:$G$13,6,FALSE),"")</f>
        <v>準決勝</v>
      </c>
      <c r="O345" s="279"/>
      <c r="P345" s="279"/>
      <c r="Q345" s="87"/>
      <c r="R345" s="91"/>
      <c r="S345" s="277"/>
      <c r="T345" s="277"/>
      <c r="U345" s="277"/>
      <c r="V345" s="92"/>
      <c r="W345" s="280" t="s">
        <v>7</v>
      </c>
      <c r="X345" s="281"/>
    </row>
    <row r="346" spans="1:29" ht="21.75" customHeight="1">
      <c r="A346" s="71" t="str">
        <f>基本登録!$A$16</f>
        <v>１</v>
      </c>
      <c r="B346" s="282" t="str">
        <f>IF('都個人（男子）'!AC346="","",VLOOKUP(AC346,都個人!$B:$G,4,FALSE))</f>
        <v/>
      </c>
      <c r="C346" s="283"/>
      <c r="D346" s="283"/>
      <c r="E346" s="283"/>
      <c r="F346" s="284"/>
      <c r="G346" s="72" t="str">
        <f>IF('都個人（男子）'!AC346="","",VLOOKUP(AC346,都個人!$B:$G,5,FALSE))</f>
        <v/>
      </c>
      <c r="H346" s="84"/>
      <c r="I346" s="84"/>
      <c r="J346" s="84"/>
      <c r="K346" s="57"/>
      <c r="L346" s="89"/>
      <c r="M346" s="84"/>
      <c r="N346" s="84"/>
      <c r="O346" s="84"/>
      <c r="P346" s="57"/>
      <c r="Q346" s="89"/>
      <c r="R346" s="84"/>
      <c r="S346" s="84"/>
      <c r="T346" s="84"/>
      <c r="U346" s="57"/>
      <c r="V346" s="89"/>
      <c r="W346" s="177"/>
      <c r="X346" s="179"/>
      <c r="Y346" s="75"/>
      <c r="AC346" s="54" t="str">
        <f>都個人!B19</f>
        <v/>
      </c>
    </row>
    <row r="347" spans="1:29" ht="21.75" customHeight="1">
      <c r="A347" s="66" t="str">
        <f>基本登録!$A$17</f>
        <v>２</v>
      </c>
      <c r="B347" s="282" t="str">
        <f>IF('都個人（男子）'!AC347="","",VLOOKUP(AC347,都個人!$B:$G,4,FALSE))</f>
        <v/>
      </c>
      <c r="C347" s="283"/>
      <c r="D347" s="283"/>
      <c r="E347" s="283"/>
      <c r="F347" s="284"/>
      <c r="G347" s="72" t="str">
        <f>IF('都個人（男子）'!AC347="","",VLOOKUP(AC347,都個人!$B:$G,5,FALSE))</f>
        <v/>
      </c>
      <c r="H347" s="84"/>
      <c r="I347" s="84"/>
      <c r="J347" s="84"/>
      <c r="K347" s="57"/>
      <c r="L347" s="89"/>
      <c r="M347" s="84"/>
      <c r="N347" s="84"/>
      <c r="O347" s="84"/>
      <c r="P347" s="57"/>
      <c r="Q347" s="89"/>
      <c r="R347" s="84"/>
      <c r="S347" s="84"/>
      <c r="T347" s="84"/>
      <c r="U347" s="57"/>
      <c r="V347" s="89"/>
      <c r="W347" s="177"/>
      <c r="X347" s="179"/>
    </row>
    <row r="348" spans="1:29" ht="21.75" customHeight="1">
      <c r="A348" s="66" t="str">
        <f>基本登録!$A$18</f>
        <v>３</v>
      </c>
      <c r="B348" s="282" t="str">
        <f>IF('都個人（男子）'!AC348="","",VLOOKUP(AC348,都個人!$B:$G,4,FALSE))</f>
        <v/>
      </c>
      <c r="C348" s="283"/>
      <c r="D348" s="283"/>
      <c r="E348" s="283"/>
      <c r="F348" s="284"/>
      <c r="G348" s="72" t="str">
        <f>IF('都個人（男子）'!AC348="","",VLOOKUP(AC348,都個人!$B:$G,5,FALSE))</f>
        <v/>
      </c>
      <c r="H348" s="84"/>
      <c r="I348" s="84"/>
      <c r="J348" s="84"/>
      <c r="K348" s="57"/>
      <c r="L348" s="89"/>
      <c r="M348" s="84"/>
      <c r="N348" s="84"/>
      <c r="O348" s="84"/>
      <c r="P348" s="57"/>
      <c r="Q348" s="89"/>
      <c r="R348" s="84"/>
      <c r="S348" s="84"/>
      <c r="T348" s="84"/>
      <c r="U348" s="57"/>
      <c r="V348" s="89"/>
      <c r="W348" s="177"/>
      <c r="X348" s="179"/>
    </row>
    <row r="349" spans="1:29" ht="21.75" customHeight="1">
      <c r="A349" s="66" t="str">
        <f>基本登録!$A$19</f>
        <v>４</v>
      </c>
      <c r="B349" s="282" t="str">
        <f>IF('都個人（男子）'!AC349="","",VLOOKUP(AC349,都個人!$B:$G,4,FALSE))</f>
        <v/>
      </c>
      <c r="C349" s="283"/>
      <c r="D349" s="283"/>
      <c r="E349" s="283"/>
      <c r="F349" s="284"/>
      <c r="G349" s="72" t="str">
        <f>IF('都個人（男子）'!AC349="","",VLOOKUP(AC349,都個人!$B:$G,5,FALSE))</f>
        <v/>
      </c>
      <c r="H349" s="84"/>
      <c r="I349" s="84"/>
      <c r="J349" s="84"/>
      <c r="K349" s="57"/>
      <c r="L349" s="89"/>
      <c r="M349" s="84"/>
      <c r="N349" s="84"/>
      <c r="O349" s="84"/>
      <c r="P349" s="57"/>
      <c r="Q349" s="89"/>
      <c r="R349" s="84"/>
      <c r="S349" s="84"/>
      <c r="T349" s="84"/>
      <c r="U349" s="57"/>
      <c r="V349" s="89"/>
      <c r="W349" s="177"/>
      <c r="X349" s="179"/>
    </row>
    <row r="350" spans="1:29" ht="21.75" customHeight="1">
      <c r="A350" s="66" t="str">
        <f>基本登録!$A$20</f>
        <v>５</v>
      </c>
      <c r="B350" s="282" t="str">
        <f>IF('都個人（男子）'!AC350="","",VLOOKUP(AC350,都個人!$B:$G,4,FALSE))</f>
        <v/>
      </c>
      <c r="C350" s="283"/>
      <c r="D350" s="283"/>
      <c r="E350" s="283"/>
      <c r="F350" s="284"/>
      <c r="G350" s="72" t="str">
        <f>IF('都個人（男子）'!AC350="","",VLOOKUP(AC350,都個人!$B:$G,5,FALSE))</f>
        <v/>
      </c>
      <c r="H350" s="84"/>
      <c r="I350" s="84"/>
      <c r="J350" s="84"/>
      <c r="K350" s="57"/>
      <c r="L350" s="89"/>
      <c r="M350" s="84"/>
      <c r="N350" s="84"/>
      <c r="O350" s="84"/>
      <c r="P350" s="57"/>
      <c r="Q350" s="89"/>
      <c r="R350" s="84"/>
      <c r="S350" s="84"/>
      <c r="T350" s="84"/>
      <c r="U350" s="57"/>
      <c r="V350" s="89"/>
      <c r="W350" s="177"/>
      <c r="X350" s="179"/>
    </row>
    <row r="351" spans="1:29" ht="21.75" customHeight="1">
      <c r="A351" s="66" t="str">
        <f>基本登録!$A$21</f>
        <v>補</v>
      </c>
      <c r="B351" s="282" t="str">
        <f>IF('都個人（男子）'!AC351="","",VLOOKUP(AC351,都個人!$B:$G,4,FALSE))</f>
        <v/>
      </c>
      <c r="C351" s="283"/>
      <c r="D351" s="283"/>
      <c r="E351" s="283"/>
      <c r="F351" s="284"/>
      <c r="G351" s="72" t="str">
        <f>IF('都個人（男子）'!AC351="","",VLOOKUP(AC351,都個人!$B:$G,5,FALSE))</f>
        <v/>
      </c>
      <c r="H351" s="66"/>
      <c r="I351" s="66"/>
      <c r="J351" s="66"/>
      <c r="K351" s="88"/>
      <c r="L351" s="89"/>
      <c r="M351" s="66"/>
      <c r="N351" s="66"/>
      <c r="O351" s="66"/>
      <c r="P351" s="88"/>
      <c r="Q351" s="89"/>
      <c r="R351" s="66"/>
      <c r="S351" s="66"/>
      <c r="T351" s="66"/>
      <c r="U351" s="88"/>
      <c r="V351" s="89"/>
      <c r="W351" s="177"/>
      <c r="X351" s="179"/>
    </row>
    <row r="352" spans="1:29" ht="19.5" customHeight="1">
      <c r="A352" s="177"/>
      <c r="B352" s="285"/>
      <c r="C352" s="285"/>
      <c r="D352" s="285"/>
      <c r="E352" s="285"/>
      <c r="F352" s="285"/>
      <c r="G352" s="286"/>
      <c r="H352" s="280" t="s">
        <v>5</v>
      </c>
      <c r="I352" s="287"/>
      <c r="J352" s="287"/>
      <c r="K352" s="287"/>
      <c r="L352" s="89"/>
      <c r="M352" s="280" t="s">
        <v>5</v>
      </c>
      <c r="N352" s="287"/>
      <c r="O352" s="287"/>
      <c r="P352" s="287"/>
      <c r="Q352" s="89"/>
      <c r="R352" s="280" t="s">
        <v>5</v>
      </c>
      <c r="S352" s="287"/>
      <c r="T352" s="287"/>
      <c r="U352" s="287"/>
      <c r="V352" s="89"/>
      <c r="W352" s="177"/>
      <c r="X352" s="179"/>
    </row>
    <row r="353" spans="1:29" ht="24.75" customHeight="1">
      <c r="A353" s="276" t="s">
        <v>4</v>
      </c>
      <c r="B353" s="279"/>
      <c r="C353" s="279"/>
      <c r="D353" s="279"/>
      <c r="E353" s="279"/>
      <c r="F353" s="279"/>
      <c r="G353" s="278"/>
      <c r="H353" s="177"/>
      <c r="I353" s="178"/>
      <c r="J353" s="178"/>
      <c r="K353" s="178"/>
      <c r="L353" s="179"/>
      <c r="M353" s="177"/>
      <c r="N353" s="178"/>
      <c r="O353" s="178"/>
      <c r="P353" s="178"/>
      <c r="Q353" s="179"/>
      <c r="R353" s="177"/>
      <c r="S353" s="178"/>
      <c r="T353" s="178"/>
      <c r="U353" s="178"/>
      <c r="V353" s="179"/>
      <c r="W353" s="177"/>
      <c r="X353" s="179"/>
    </row>
    <row r="354" spans="1:29" ht="4.5" customHeight="1">
      <c r="A354" s="288"/>
      <c r="B354" s="240"/>
      <c r="C354" s="24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</row>
    <row r="355" spans="1:29">
      <c r="A355" s="229" t="s">
        <v>63</v>
      </c>
      <c r="B355" s="229"/>
      <c r="C355" s="229"/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30"/>
      <c r="R355" s="231" t="s">
        <v>3</v>
      </c>
      <c r="S355" s="231"/>
      <c r="T355" s="231"/>
      <c r="U355" s="231"/>
      <c r="V355" s="231"/>
      <c r="W355" s="231"/>
      <c r="X355" s="231"/>
    </row>
    <row r="356" spans="1:29">
      <c r="A356" s="229" t="s">
        <v>2</v>
      </c>
      <c r="B356" s="229"/>
      <c r="C356" s="229"/>
      <c r="D356" s="229"/>
      <c r="E356" s="229"/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90"/>
      <c r="R356" s="231"/>
      <c r="S356" s="231"/>
      <c r="T356" s="231"/>
      <c r="U356" s="231"/>
      <c r="V356" s="231"/>
      <c r="W356" s="231"/>
      <c r="X356" s="231"/>
    </row>
    <row r="357" spans="1:29" ht="39.75" customHeight="1"/>
    <row r="358" spans="1:29" ht="34.5" customHeight="1"/>
    <row r="359" spans="1:29" ht="24.75" customHeight="1">
      <c r="A359" s="169" t="s">
        <v>12</v>
      </c>
      <c r="B359" s="169"/>
      <c r="C359" s="169"/>
      <c r="D359" s="172" t="str">
        <f>$D$2</f>
        <v>基本登録シートの年度に入力して下さい</v>
      </c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3"/>
      <c r="V359" s="249" t="s">
        <v>24</v>
      </c>
      <c r="W359" s="250"/>
      <c r="X359" s="251"/>
    </row>
    <row r="360" spans="1:29" ht="26.25" customHeight="1">
      <c r="A360" s="170"/>
      <c r="B360" s="170"/>
      <c r="C360" s="170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3"/>
      <c r="V360" s="233" t="str">
        <f>IF(VLOOKUP(AC367,都個人!$B:$G,2,FALSE)="","",VLOOKUP(AC367,都個人!$B:$G,2,FALSE))</f>
        <v/>
      </c>
      <c r="W360" s="234"/>
      <c r="X360" s="235"/>
    </row>
    <row r="361" spans="1:29" ht="27" customHeight="1">
      <c r="A361" s="177" t="s">
        <v>23</v>
      </c>
      <c r="B361" s="178"/>
      <c r="C361" s="179"/>
      <c r="D361" s="241"/>
      <c r="E361" s="82" t="s">
        <v>22</v>
      </c>
      <c r="F361" s="241"/>
      <c r="G361" s="249" t="s">
        <v>21</v>
      </c>
      <c r="H361" s="250"/>
      <c r="I361" s="251"/>
      <c r="J361" s="255" t="str">
        <f>基本登録!$B$2</f>
        <v>基本登録シートの学校番号に入力して下さい</v>
      </c>
      <c r="K361" s="256"/>
      <c r="L361" s="256"/>
      <c r="M361" s="256"/>
      <c r="N361" s="256"/>
      <c r="O361" s="256"/>
      <c r="P361" s="256"/>
      <c r="Q361" s="256"/>
      <c r="R361" s="256"/>
      <c r="S361" s="256"/>
      <c r="T361" s="257"/>
      <c r="U361" s="83"/>
      <c r="V361" s="236"/>
      <c r="W361" s="237"/>
      <c r="X361" s="238"/>
    </row>
    <row r="362" spans="1:29" ht="9.75" customHeight="1">
      <c r="A362" s="186">
        <f>基本登録!$B$1</f>
        <v>0</v>
      </c>
      <c r="B362" s="187"/>
      <c r="C362" s="188"/>
      <c r="D362" s="252"/>
      <c r="E362" s="258" t="s">
        <v>50</v>
      </c>
      <c r="F362" s="254"/>
      <c r="G362" s="261" t="s">
        <v>20</v>
      </c>
      <c r="H362" s="262"/>
      <c r="I362" s="263"/>
      <c r="J362" s="267">
        <f>基本登録!$B$3</f>
        <v>0</v>
      </c>
      <c r="K362" s="268"/>
      <c r="L362" s="268"/>
      <c r="M362" s="268"/>
      <c r="N362" s="268"/>
      <c r="O362" s="268"/>
      <c r="P362" s="268"/>
      <c r="Q362" s="268"/>
      <c r="R362" s="268"/>
      <c r="S362" s="268"/>
      <c r="T362" s="269"/>
      <c r="U362" s="239"/>
      <c r="V362" s="240"/>
      <c r="W362" s="240"/>
      <c r="X362" s="240"/>
    </row>
    <row r="363" spans="1:29" ht="16.5" customHeight="1">
      <c r="A363" s="189"/>
      <c r="B363" s="190"/>
      <c r="C363" s="191"/>
      <c r="D363" s="252"/>
      <c r="E363" s="259"/>
      <c r="F363" s="254"/>
      <c r="G363" s="264"/>
      <c r="H363" s="265"/>
      <c r="I363" s="266"/>
      <c r="J363" s="270"/>
      <c r="K363" s="271"/>
      <c r="L363" s="271"/>
      <c r="M363" s="271"/>
      <c r="N363" s="271"/>
      <c r="O363" s="271"/>
      <c r="P363" s="271"/>
      <c r="Q363" s="271"/>
      <c r="R363" s="271"/>
      <c r="S363" s="271"/>
      <c r="T363" s="272"/>
      <c r="U363" s="241"/>
      <c r="V363" s="243" t="s">
        <v>19</v>
      </c>
      <c r="W363" s="245" t="s">
        <v>11</v>
      </c>
      <c r="X363" s="246"/>
    </row>
    <row r="364" spans="1:29" ht="27" customHeight="1">
      <c r="A364" s="192"/>
      <c r="B364" s="193"/>
      <c r="C364" s="194"/>
      <c r="D364" s="253"/>
      <c r="E364" s="260"/>
      <c r="F364" s="242"/>
      <c r="G364" s="273" t="s">
        <v>18</v>
      </c>
      <c r="H364" s="274"/>
      <c r="I364" s="275"/>
      <c r="J364" s="80" t="s">
        <v>32</v>
      </c>
      <c r="K364" s="81" t="s">
        <v>33</v>
      </c>
      <c r="L364" s="81" t="s">
        <v>34</v>
      </c>
      <c r="M364" s="81" t="s">
        <v>35</v>
      </c>
      <c r="N364" s="81" t="s">
        <v>36</v>
      </c>
      <c r="O364" s="81" t="s">
        <v>37</v>
      </c>
      <c r="P364" s="81" t="s">
        <v>38</v>
      </c>
      <c r="Q364" s="63" t="str">
        <f>IF(AC367="","",AC367)</f>
        <v/>
      </c>
      <c r="R364" s="81" t="s">
        <v>39</v>
      </c>
      <c r="S364" s="58"/>
      <c r="T364" s="59"/>
      <c r="U364" s="242"/>
      <c r="V364" s="244"/>
      <c r="W364" s="247"/>
      <c r="X364" s="248"/>
    </row>
    <row r="365" spans="1:29" ht="4.5" customHeight="1"/>
    <row r="366" spans="1:29" ht="21.75" customHeight="1">
      <c r="A366" s="66" t="s">
        <v>10</v>
      </c>
      <c r="B366" s="276" t="s">
        <v>9</v>
      </c>
      <c r="C366" s="277"/>
      <c r="D366" s="277"/>
      <c r="E366" s="277"/>
      <c r="F366" s="278"/>
      <c r="G366" s="85" t="s">
        <v>8</v>
      </c>
      <c r="H366" s="86"/>
      <c r="I366" s="279" t="str">
        <f>IFERROR(VLOOKUP(D359,基本登録!$B$8:$G$13,5,FALSE),"")</f>
        <v>予選</v>
      </c>
      <c r="J366" s="279"/>
      <c r="K366" s="279"/>
      <c r="L366" s="87"/>
      <c r="M366" s="86"/>
      <c r="N366" s="279" t="str">
        <f>IFERROR(VLOOKUP(D359,基本登録!$B$8:$G$13,6,FALSE),"")</f>
        <v>準決勝</v>
      </c>
      <c r="O366" s="279"/>
      <c r="P366" s="279"/>
      <c r="Q366" s="87"/>
      <c r="R366" s="91"/>
      <c r="S366" s="277"/>
      <c r="T366" s="277"/>
      <c r="U366" s="277"/>
      <c r="V366" s="92"/>
      <c r="W366" s="280" t="s">
        <v>7</v>
      </c>
      <c r="X366" s="281"/>
    </row>
    <row r="367" spans="1:29" ht="21.75" customHeight="1">
      <c r="A367" s="71" t="str">
        <f>基本登録!$A$16</f>
        <v>１</v>
      </c>
      <c r="B367" s="282" t="str">
        <f>IF('都個人（男子）'!AC367="","",VLOOKUP(AC367,都個人!$B:$G,4,FALSE))</f>
        <v/>
      </c>
      <c r="C367" s="283"/>
      <c r="D367" s="283"/>
      <c r="E367" s="283"/>
      <c r="F367" s="284"/>
      <c r="G367" s="72" t="str">
        <f>IF('都個人（男子）'!AC367="","",VLOOKUP(AC367,都個人!$B:$G,5,FALSE))</f>
        <v/>
      </c>
      <c r="H367" s="84"/>
      <c r="I367" s="84"/>
      <c r="J367" s="84"/>
      <c r="K367" s="57"/>
      <c r="L367" s="89"/>
      <c r="M367" s="84"/>
      <c r="N367" s="84"/>
      <c r="O367" s="84"/>
      <c r="P367" s="57"/>
      <c r="Q367" s="89"/>
      <c r="R367" s="84"/>
      <c r="S367" s="84"/>
      <c r="T367" s="84"/>
      <c r="U367" s="57"/>
      <c r="V367" s="89"/>
      <c r="W367" s="177"/>
      <c r="X367" s="179"/>
      <c r="Y367" s="75"/>
      <c r="AC367" s="54" t="str">
        <f>都個人!B20</f>
        <v/>
      </c>
    </row>
    <row r="368" spans="1:29" ht="21.75" customHeight="1">
      <c r="A368" s="66" t="str">
        <f>基本登録!$A$17</f>
        <v>２</v>
      </c>
      <c r="B368" s="282" t="str">
        <f>IF('都個人（男子）'!AC368="","",VLOOKUP(AC368,都個人!$B:$G,4,FALSE))</f>
        <v/>
      </c>
      <c r="C368" s="283"/>
      <c r="D368" s="283"/>
      <c r="E368" s="283"/>
      <c r="F368" s="284"/>
      <c r="G368" s="72" t="str">
        <f>IF('都個人（男子）'!AC368="","",VLOOKUP(AC368,都個人!$B:$G,5,FALSE))</f>
        <v/>
      </c>
      <c r="H368" s="84"/>
      <c r="I368" s="84"/>
      <c r="J368" s="84"/>
      <c r="K368" s="57"/>
      <c r="L368" s="89"/>
      <c r="M368" s="84"/>
      <c r="N368" s="84"/>
      <c r="O368" s="84"/>
      <c r="P368" s="57"/>
      <c r="Q368" s="89"/>
      <c r="R368" s="84"/>
      <c r="S368" s="84"/>
      <c r="T368" s="84"/>
      <c r="U368" s="57"/>
      <c r="V368" s="89"/>
      <c r="W368" s="177"/>
      <c r="X368" s="179"/>
    </row>
    <row r="369" spans="1:24" ht="21.75" customHeight="1">
      <c r="A369" s="66" t="str">
        <f>基本登録!$A$18</f>
        <v>３</v>
      </c>
      <c r="B369" s="282" t="str">
        <f>IF('都個人（男子）'!AC369="","",VLOOKUP(AC369,都個人!$B:$G,4,FALSE))</f>
        <v/>
      </c>
      <c r="C369" s="283"/>
      <c r="D369" s="283"/>
      <c r="E369" s="283"/>
      <c r="F369" s="284"/>
      <c r="G369" s="72" t="str">
        <f>IF('都個人（男子）'!AC369="","",VLOOKUP(AC369,都個人!$B:$G,5,FALSE))</f>
        <v/>
      </c>
      <c r="H369" s="84"/>
      <c r="I369" s="84"/>
      <c r="J369" s="84"/>
      <c r="K369" s="57"/>
      <c r="L369" s="89"/>
      <c r="M369" s="84"/>
      <c r="N369" s="84"/>
      <c r="O369" s="84"/>
      <c r="P369" s="57"/>
      <c r="Q369" s="89"/>
      <c r="R369" s="84"/>
      <c r="S369" s="84"/>
      <c r="T369" s="84"/>
      <c r="U369" s="57"/>
      <c r="V369" s="89"/>
      <c r="W369" s="177"/>
      <c r="X369" s="179"/>
    </row>
    <row r="370" spans="1:24" ht="21.75" customHeight="1">
      <c r="A370" s="66" t="str">
        <f>基本登録!$A$19</f>
        <v>４</v>
      </c>
      <c r="B370" s="282" t="str">
        <f>IF('都個人（男子）'!AC370="","",VLOOKUP(AC370,都個人!$B:$G,4,FALSE))</f>
        <v/>
      </c>
      <c r="C370" s="283"/>
      <c r="D370" s="283"/>
      <c r="E370" s="283"/>
      <c r="F370" s="284"/>
      <c r="G370" s="72" t="str">
        <f>IF('都個人（男子）'!AC370="","",VLOOKUP(AC370,都個人!$B:$G,5,FALSE))</f>
        <v/>
      </c>
      <c r="H370" s="84"/>
      <c r="I370" s="84"/>
      <c r="J370" s="84"/>
      <c r="K370" s="57"/>
      <c r="L370" s="89"/>
      <c r="M370" s="84"/>
      <c r="N370" s="84"/>
      <c r="O370" s="84"/>
      <c r="P370" s="57"/>
      <c r="Q370" s="89"/>
      <c r="R370" s="84"/>
      <c r="S370" s="84"/>
      <c r="T370" s="84"/>
      <c r="U370" s="57"/>
      <c r="V370" s="89"/>
      <c r="W370" s="177"/>
      <c r="X370" s="179"/>
    </row>
    <row r="371" spans="1:24" ht="21.75" customHeight="1">
      <c r="A371" s="66" t="str">
        <f>基本登録!$A$20</f>
        <v>５</v>
      </c>
      <c r="B371" s="282" t="str">
        <f>IF('都個人（男子）'!AC371="","",VLOOKUP(AC371,都個人!$B:$G,4,FALSE))</f>
        <v/>
      </c>
      <c r="C371" s="283"/>
      <c r="D371" s="283"/>
      <c r="E371" s="283"/>
      <c r="F371" s="284"/>
      <c r="G371" s="72" t="str">
        <f>IF('都個人（男子）'!AC371="","",VLOOKUP(AC371,都個人!$B:$G,5,FALSE))</f>
        <v/>
      </c>
      <c r="H371" s="84"/>
      <c r="I371" s="84"/>
      <c r="J371" s="84"/>
      <c r="K371" s="57"/>
      <c r="L371" s="89"/>
      <c r="M371" s="84"/>
      <c r="N371" s="84"/>
      <c r="O371" s="84"/>
      <c r="P371" s="57"/>
      <c r="Q371" s="89"/>
      <c r="R371" s="84"/>
      <c r="S371" s="84"/>
      <c r="T371" s="84"/>
      <c r="U371" s="57"/>
      <c r="V371" s="89"/>
      <c r="W371" s="177"/>
      <c r="X371" s="179"/>
    </row>
    <row r="372" spans="1:24" ht="21.75" customHeight="1">
      <c r="A372" s="66" t="str">
        <f>基本登録!$A$21</f>
        <v>補</v>
      </c>
      <c r="B372" s="282" t="str">
        <f>IF('都個人（男子）'!AC372="","",VLOOKUP(AC372,都個人!$B:$G,4,FALSE))</f>
        <v/>
      </c>
      <c r="C372" s="283"/>
      <c r="D372" s="283"/>
      <c r="E372" s="283"/>
      <c r="F372" s="284"/>
      <c r="G372" s="72" t="str">
        <f>IF('都個人（男子）'!AC372="","",VLOOKUP(AC372,都個人!$B:$G,5,FALSE))</f>
        <v/>
      </c>
      <c r="H372" s="66"/>
      <c r="I372" s="66"/>
      <c r="J372" s="66"/>
      <c r="K372" s="88"/>
      <c r="L372" s="89"/>
      <c r="M372" s="66"/>
      <c r="N372" s="66"/>
      <c r="O372" s="66"/>
      <c r="P372" s="88"/>
      <c r="Q372" s="89"/>
      <c r="R372" s="66"/>
      <c r="S372" s="66"/>
      <c r="T372" s="66"/>
      <c r="U372" s="88"/>
      <c r="V372" s="89"/>
      <c r="W372" s="177"/>
      <c r="X372" s="179"/>
    </row>
    <row r="373" spans="1:24" ht="19.5" customHeight="1">
      <c r="A373" s="177"/>
      <c r="B373" s="285"/>
      <c r="C373" s="285"/>
      <c r="D373" s="285"/>
      <c r="E373" s="285"/>
      <c r="F373" s="285"/>
      <c r="G373" s="286"/>
      <c r="H373" s="280" t="s">
        <v>5</v>
      </c>
      <c r="I373" s="287"/>
      <c r="J373" s="287"/>
      <c r="K373" s="287"/>
      <c r="L373" s="89"/>
      <c r="M373" s="280" t="s">
        <v>5</v>
      </c>
      <c r="N373" s="287"/>
      <c r="O373" s="287"/>
      <c r="P373" s="287"/>
      <c r="Q373" s="89"/>
      <c r="R373" s="280" t="s">
        <v>5</v>
      </c>
      <c r="S373" s="287"/>
      <c r="T373" s="287"/>
      <c r="U373" s="287"/>
      <c r="V373" s="89"/>
      <c r="W373" s="177"/>
      <c r="X373" s="179"/>
    </row>
    <row r="374" spans="1:24" ht="24.75" customHeight="1">
      <c r="A374" s="276" t="s">
        <v>4</v>
      </c>
      <c r="B374" s="279"/>
      <c r="C374" s="279"/>
      <c r="D374" s="279"/>
      <c r="E374" s="279"/>
      <c r="F374" s="279"/>
      <c r="G374" s="278"/>
      <c r="H374" s="177"/>
      <c r="I374" s="178"/>
      <c r="J374" s="178"/>
      <c r="K374" s="178"/>
      <c r="L374" s="179"/>
      <c r="M374" s="177"/>
      <c r="N374" s="178"/>
      <c r="O374" s="178"/>
      <c r="P374" s="178"/>
      <c r="Q374" s="179"/>
      <c r="R374" s="177"/>
      <c r="S374" s="178"/>
      <c r="T374" s="178"/>
      <c r="U374" s="178"/>
      <c r="V374" s="179"/>
      <c r="W374" s="177"/>
      <c r="X374" s="179"/>
    </row>
    <row r="375" spans="1:24" ht="4.5" customHeight="1">
      <c r="A375" s="288"/>
      <c r="B375" s="240"/>
      <c r="C375" s="240"/>
      <c r="D375" s="240"/>
      <c r="E375" s="240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</row>
    <row r="376" spans="1:24">
      <c r="A376" s="229" t="s">
        <v>63</v>
      </c>
      <c r="B376" s="229"/>
      <c r="C376" s="229"/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30"/>
      <c r="R376" s="231" t="s">
        <v>3</v>
      </c>
      <c r="S376" s="231"/>
      <c r="T376" s="231"/>
      <c r="U376" s="231"/>
      <c r="V376" s="231"/>
      <c r="W376" s="231"/>
      <c r="X376" s="231"/>
    </row>
    <row r="377" spans="1:24">
      <c r="A377" s="229" t="s">
        <v>2</v>
      </c>
      <c r="B377" s="229"/>
      <c r="C377" s="229"/>
      <c r="D377" s="229"/>
      <c r="E377" s="229"/>
      <c r="F377" s="229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90"/>
      <c r="R377" s="231"/>
      <c r="S377" s="231"/>
      <c r="T377" s="231"/>
      <c r="U377" s="231"/>
      <c r="V377" s="231"/>
      <c r="W377" s="231"/>
      <c r="X377" s="231"/>
    </row>
    <row r="378" spans="1:24" ht="39.75" customHeight="1"/>
    <row r="379" spans="1:24" ht="34.5" customHeight="1"/>
    <row r="380" spans="1:24" ht="24.75" customHeight="1">
      <c r="A380" s="169" t="s">
        <v>12</v>
      </c>
      <c r="B380" s="169"/>
      <c r="C380" s="169"/>
      <c r="D380" s="172" t="str">
        <f>$D$2</f>
        <v>基本登録シートの年度に入力して下さい</v>
      </c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3"/>
      <c r="V380" s="249" t="s">
        <v>24</v>
      </c>
      <c r="W380" s="250"/>
      <c r="X380" s="251"/>
    </row>
    <row r="381" spans="1:24" ht="26.25" customHeight="1">
      <c r="A381" s="170"/>
      <c r="B381" s="170"/>
      <c r="C381" s="170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3"/>
      <c r="V381" s="233" t="str">
        <f>IF(VLOOKUP(AC388,都個人!$B:$G,2,FALSE)="","",VLOOKUP(AC388,都個人!$B:$G,2,FALSE))</f>
        <v/>
      </c>
      <c r="W381" s="234"/>
      <c r="X381" s="235"/>
    </row>
    <row r="382" spans="1:24" ht="27" customHeight="1">
      <c r="A382" s="177" t="s">
        <v>23</v>
      </c>
      <c r="B382" s="178"/>
      <c r="C382" s="179"/>
      <c r="D382" s="241"/>
      <c r="E382" s="82" t="s">
        <v>22</v>
      </c>
      <c r="F382" s="241"/>
      <c r="G382" s="249" t="s">
        <v>21</v>
      </c>
      <c r="H382" s="250"/>
      <c r="I382" s="251"/>
      <c r="J382" s="255" t="str">
        <f>基本登録!$B$2</f>
        <v>基本登録シートの学校番号に入力して下さい</v>
      </c>
      <c r="K382" s="256"/>
      <c r="L382" s="256"/>
      <c r="M382" s="256"/>
      <c r="N382" s="256"/>
      <c r="O382" s="256"/>
      <c r="P382" s="256"/>
      <c r="Q382" s="256"/>
      <c r="R382" s="256"/>
      <c r="S382" s="256"/>
      <c r="T382" s="257"/>
      <c r="U382" s="83"/>
      <c r="V382" s="236"/>
      <c r="W382" s="237"/>
      <c r="X382" s="238"/>
    </row>
    <row r="383" spans="1:24" ht="9.75" customHeight="1">
      <c r="A383" s="186">
        <f>基本登録!$B$1</f>
        <v>0</v>
      </c>
      <c r="B383" s="187"/>
      <c r="C383" s="188"/>
      <c r="D383" s="252"/>
      <c r="E383" s="258" t="s">
        <v>50</v>
      </c>
      <c r="F383" s="254"/>
      <c r="G383" s="261" t="s">
        <v>20</v>
      </c>
      <c r="H383" s="262"/>
      <c r="I383" s="263"/>
      <c r="J383" s="267">
        <f>基本登録!$B$3</f>
        <v>0</v>
      </c>
      <c r="K383" s="268"/>
      <c r="L383" s="268"/>
      <c r="M383" s="268"/>
      <c r="N383" s="268"/>
      <c r="O383" s="268"/>
      <c r="P383" s="268"/>
      <c r="Q383" s="268"/>
      <c r="R383" s="268"/>
      <c r="S383" s="268"/>
      <c r="T383" s="269"/>
      <c r="U383" s="239"/>
      <c r="V383" s="240"/>
      <c r="W383" s="240"/>
      <c r="X383" s="240"/>
    </row>
    <row r="384" spans="1:24" ht="16.5" customHeight="1">
      <c r="A384" s="189"/>
      <c r="B384" s="190"/>
      <c r="C384" s="191"/>
      <c r="D384" s="252"/>
      <c r="E384" s="259"/>
      <c r="F384" s="254"/>
      <c r="G384" s="264"/>
      <c r="H384" s="265"/>
      <c r="I384" s="266"/>
      <c r="J384" s="270"/>
      <c r="K384" s="271"/>
      <c r="L384" s="271"/>
      <c r="M384" s="271"/>
      <c r="N384" s="271"/>
      <c r="O384" s="271"/>
      <c r="P384" s="271"/>
      <c r="Q384" s="271"/>
      <c r="R384" s="271"/>
      <c r="S384" s="271"/>
      <c r="T384" s="272"/>
      <c r="U384" s="241"/>
      <c r="V384" s="243" t="s">
        <v>19</v>
      </c>
      <c r="W384" s="245" t="s">
        <v>11</v>
      </c>
      <c r="X384" s="246"/>
    </row>
    <row r="385" spans="1:29" ht="27" customHeight="1">
      <c r="A385" s="192"/>
      <c r="B385" s="193"/>
      <c r="C385" s="194"/>
      <c r="D385" s="253"/>
      <c r="E385" s="260"/>
      <c r="F385" s="242"/>
      <c r="G385" s="273" t="s">
        <v>18</v>
      </c>
      <c r="H385" s="274"/>
      <c r="I385" s="275"/>
      <c r="J385" s="80" t="s">
        <v>32</v>
      </c>
      <c r="K385" s="81" t="s">
        <v>33</v>
      </c>
      <c r="L385" s="81" t="s">
        <v>34</v>
      </c>
      <c r="M385" s="81" t="s">
        <v>35</v>
      </c>
      <c r="N385" s="81" t="s">
        <v>36</v>
      </c>
      <c r="O385" s="81" t="s">
        <v>37</v>
      </c>
      <c r="P385" s="81" t="s">
        <v>38</v>
      </c>
      <c r="Q385" s="63" t="str">
        <f>IF(AC388="","",AC388)</f>
        <v/>
      </c>
      <c r="R385" s="81" t="s">
        <v>39</v>
      </c>
      <c r="S385" s="58"/>
      <c r="T385" s="59"/>
      <c r="U385" s="242"/>
      <c r="V385" s="244"/>
      <c r="W385" s="247"/>
      <c r="X385" s="248"/>
    </row>
    <row r="386" spans="1:29" ht="4.5" customHeight="1"/>
    <row r="387" spans="1:29" ht="21.75" customHeight="1">
      <c r="A387" s="66" t="s">
        <v>10</v>
      </c>
      <c r="B387" s="276" t="s">
        <v>9</v>
      </c>
      <c r="C387" s="277"/>
      <c r="D387" s="277"/>
      <c r="E387" s="277"/>
      <c r="F387" s="278"/>
      <c r="G387" s="85" t="s">
        <v>8</v>
      </c>
      <c r="H387" s="86"/>
      <c r="I387" s="279" t="str">
        <f>IFERROR(VLOOKUP(D380,基本登録!$B$8:$G$13,5,FALSE),"")</f>
        <v>予選</v>
      </c>
      <c r="J387" s="279"/>
      <c r="K387" s="279"/>
      <c r="L387" s="87"/>
      <c r="M387" s="86"/>
      <c r="N387" s="279" t="str">
        <f>IFERROR(VLOOKUP(D380,基本登録!$B$8:$G$13,6,FALSE),"")</f>
        <v>準決勝</v>
      </c>
      <c r="O387" s="279"/>
      <c r="P387" s="279"/>
      <c r="Q387" s="87"/>
      <c r="R387" s="91"/>
      <c r="S387" s="277"/>
      <c r="T387" s="277"/>
      <c r="U387" s="277"/>
      <c r="V387" s="92"/>
      <c r="W387" s="280" t="s">
        <v>7</v>
      </c>
      <c r="X387" s="281"/>
    </row>
    <row r="388" spans="1:29" ht="21.75" customHeight="1">
      <c r="A388" s="71" t="str">
        <f>基本登録!$A$16</f>
        <v>１</v>
      </c>
      <c r="B388" s="282" t="str">
        <f>IF('都個人（男子）'!AC388="","",VLOOKUP(AC388,都個人!$B:$G,4,FALSE))</f>
        <v/>
      </c>
      <c r="C388" s="283"/>
      <c r="D388" s="283"/>
      <c r="E388" s="283"/>
      <c r="F388" s="284"/>
      <c r="G388" s="72" t="str">
        <f>IF('都個人（男子）'!AC388="","",VLOOKUP(AC388,都個人!$B:$G,5,FALSE))</f>
        <v/>
      </c>
      <c r="H388" s="84"/>
      <c r="I388" s="84"/>
      <c r="J388" s="84"/>
      <c r="K388" s="57"/>
      <c r="L388" s="89"/>
      <c r="M388" s="84"/>
      <c r="N388" s="84"/>
      <c r="O388" s="84"/>
      <c r="P388" s="57"/>
      <c r="Q388" s="89"/>
      <c r="R388" s="84"/>
      <c r="S388" s="84"/>
      <c r="T388" s="84"/>
      <c r="U388" s="57"/>
      <c r="V388" s="89"/>
      <c r="W388" s="177"/>
      <c r="X388" s="179"/>
      <c r="Y388" s="75"/>
      <c r="AC388" s="54" t="str">
        <f>都個人!B21</f>
        <v/>
      </c>
    </row>
    <row r="389" spans="1:29" ht="21.75" customHeight="1">
      <c r="A389" s="66" t="str">
        <f>基本登録!$A$17</f>
        <v>２</v>
      </c>
      <c r="B389" s="282" t="str">
        <f>IF('都個人（男子）'!AC389="","",VLOOKUP(AC389,都個人!$B:$G,4,FALSE))</f>
        <v/>
      </c>
      <c r="C389" s="283"/>
      <c r="D389" s="283"/>
      <c r="E389" s="283"/>
      <c r="F389" s="284"/>
      <c r="G389" s="72" t="str">
        <f>IF('都個人（男子）'!AC389="","",VLOOKUP(AC389,都個人!$B:$G,5,FALSE))</f>
        <v/>
      </c>
      <c r="H389" s="84"/>
      <c r="I389" s="84"/>
      <c r="J389" s="84"/>
      <c r="K389" s="57"/>
      <c r="L389" s="89"/>
      <c r="M389" s="84"/>
      <c r="N389" s="84"/>
      <c r="O389" s="84"/>
      <c r="P389" s="57"/>
      <c r="Q389" s="89"/>
      <c r="R389" s="84"/>
      <c r="S389" s="84"/>
      <c r="T389" s="84"/>
      <c r="U389" s="57"/>
      <c r="V389" s="89"/>
      <c r="W389" s="177"/>
      <c r="X389" s="179"/>
    </row>
    <row r="390" spans="1:29" ht="21.75" customHeight="1">
      <c r="A390" s="66" t="str">
        <f>基本登録!$A$18</f>
        <v>３</v>
      </c>
      <c r="B390" s="282" t="str">
        <f>IF('都個人（男子）'!AC390="","",VLOOKUP(AC390,都個人!$B:$G,4,FALSE))</f>
        <v/>
      </c>
      <c r="C390" s="283"/>
      <c r="D390" s="283"/>
      <c r="E390" s="283"/>
      <c r="F390" s="284"/>
      <c r="G390" s="72" t="str">
        <f>IF('都個人（男子）'!AC390="","",VLOOKUP(AC390,都個人!$B:$G,5,FALSE))</f>
        <v/>
      </c>
      <c r="H390" s="84"/>
      <c r="I390" s="84"/>
      <c r="J390" s="84"/>
      <c r="K390" s="57"/>
      <c r="L390" s="89"/>
      <c r="M390" s="84"/>
      <c r="N390" s="84"/>
      <c r="O390" s="84"/>
      <c r="P390" s="57"/>
      <c r="Q390" s="89"/>
      <c r="R390" s="84"/>
      <c r="S390" s="84"/>
      <c r="T390" s="84"/>
      <c r="U390" s="57"/>
      <c r="V390" s="89"/>
      <c r="W390" s="177"/>
      <c r="X390" s="179"/>
    </row>
    <row r="391" spans="1:29" ht="21.75" customHeight="1">
      <c r="A391" s="66" t="str">
        <f>基本登録!$A$19</f>
        <v>４</v>
      </c>
      <c r="B391" s="282" t="str">
        <f>IF('都個人（男子）'!AC391="","",VLOOKUP(AC391,都個人!$B:$G,4,FALSE))</f>
        <v/>
      </c>
      <c r="C391" s="283"/>
      <c r="D391" s="283"/>
      <c r="E391" s="283"/>
      <c r="F391" s="284"/>
      <c r="G391" s="72" t="str">
        <f>IF('都個人（男子）'!AC391="","",VLOOKUP(AC391,都個人!$B:$G,5,FALSE))</f>
        <v/>
      </c>
      <c r="H391" s="84"/>
      <c r="I391" s="84"/>
      <c r="J391" s="84"/>
      <c r="K391" s="57"/>
      <c r="L391" s="89"/>
      <c r="M391" s="84"/>
      <c r="N391" s="84"/>
      <c r="O391" s="84"/>
      <c r="P391" s="57"/>
      <c r="Q391" s="89"/>
      <c r="R391" s="84"/>
      <c r="S391" s="84"/>
      <c r="T391" s="84"/>
      <c r="U391" s="57"/>
      <c r="V391" s="89"/>
      <c r="W391" s="177"/>
      <c r="X391" s="179"/>
    </row>
    <row r="392" spans="1:29" ht="21.75" customHeight="1">
      <c r="A392" s="66" t="str">
        <f>基本登録!$A$20</f>
        <v>５</v>
      </c>
      <c r="B392" s="282" t="str">
        <f>IF('都個人（男子）'!AC392="","",VLOOKUP(AC392,都個人!$B:$G,4,FALSE))</f>
        <v/>
      </c>
      <c r="C392" s="283"/>
      <c r="D392" s="283"/>
      <c r="E392" s="283"/>
      <c r="F392" s="284"/>
      <c r="G392" s="72" t="str">
        <f>IF('都個人（男子）'!AC392="","",VLOOKUP(AC392,都個人!$B:$G,5,FALSE))</f>
        <v/>
      </c>
      <c r="H392" s="84"/>
      <c r="I392" s="84"/>
      <c r="J392" s="84"/>
      <c r="K392" s="57"/>
      <c r="L392" s="89"/>
      <c r="M392" s="84"/>
      <c r="N392" s="84"/>
      <c r="O392" s="84"/>
      <c r="P392" s="57"/>
      <c r="Q392" s="89"/>
      <c r="R392" s="84"/>
      <c r="S392" s="84"/>
      <c r="T392" s="84"/>
      <c r="U392" s="57"/>
      <c r="V392" s="89"/>
      <c r="W392" s="177"/>
      <c r="X392" s="179"/>
    </row>
    <row r="393" spans="1:29" ht="21.75" customHeight="1">
      <c r="A393" s="66" t="str">
        <f>基本登録!$A$21</f>
        <v>補</v>
      </c>
      <c r="B393" s="282" t="str">
        <f>IF('都個人（男子）'!AC393="","",VLOOKUP(AC393,都個人!$B:$G,4,FALSE))</f>
        <v/>
      </c>
      <c r="C393" s="283"/>
      <c r="D393" s="283"/>
      <c r="E393" s="283"/>
      <c r="F393" s="284"/>
      <c r="G393" s="72" t="str">
        <f>IF('都個人（男子）'!AC393="","",VLOOKUP(AC393,都個人!$B:$G,5,FALSE))</f>
        <v/>
      </c>
      <c r="H393" s="66"/>
      <c r="I393" s="66"/>
      <c r="J393" s="66"/>
      <c r="K393" s="88"/>
      <c r="L393" s="89"/>
      <c r="M393" s="66"/>
      <c r="N393" s="66"/>
      <c r="O393" s="66"/>
      <c r="P393" s="88"/>
      <c r="Q393" s="89"/>
      <c r="R393" s="66"/>
      <c r="S393" s="66"/>
      <c r="T393" s="66"/>
      <c r="U393" s="88"/>
      <c r="V393" s="89"/>
      <c r="W393" s="177"/>
      <c r="X393" s="179"/>
    </row>
    <row r="394" spans="1:29" ht="19.5" customHeight="1">
      <c r="A394" s="177"/>
      <c r="B394" s="285"/>
      <c r="C394" s="285"/>
      <c r="D394" s="285"/>
      <c r="E394" s="285"/>
      <c r="F394" s="285"/>
      <c r="G394" s="286"/>
      <c r="H394" s="280" t="s">
        <v>5</v>
      </c>
      <c r="I394" s="287"/>
      <c r="J394" s="287"/>
      <c r="K394" s="287"/>
      <c r="L394" s="89"/>
      <c r="M394" s="280" t="s">
        <v>5</v>
      </c>
      <c r="N394" s="287"/>
      <c r="O394" s="287"/>
      <c r="P394" s="287"/>
      <c r="Q394" s="89"/>
      <c r="R394" s="280" t="s">
        <v>5</v>
      </c>
      <c r="S394" s="287"/>
      <c r="T394" s="287"/>
      <c r="U394" s="287"/>
      <c r="V394" s="89"/>
      <c r="W394" s="177"/>
      <c r="X394" s="179"/>
    </row>
    <row r="395" spans="1:29" ht="24.75" customHeight="1">
      <c r="A395" s="276" t="s">
        <v>4</v>
      </c>
      <c r="B395" s="279"/>
      <c r="C395" s="279"/>
      <c r="D395" s="279"/>
      <c r="E395" s="279"/>
      <c r="F395" s="279"/>
      <c r="G395" s="278"/>
      <c r="H395" s="177"/>
      <c r="I395" s="178"/>
      <c r="J395" s="178"/>
      <c r="K395" s="178"/>
      <c r="L395" s="179"/>
      <c r="M395" s="177"/>
      <c r="N395" s="178"/>
      <c r="O395" s="178"/>
      <c r="P395" s="178"/>
      <c r="Q395" s="179"/>
      <c r="R395" s="177"/>
      <c r="S395" s="178"/>
      <c r="T395" s="178"/>
      <c r="U395" s="178"/>
      <c r="V395" s="179"/>
      <c r="W395" s="177"/>
      <c r="X395" s="179"/>
    </row>
    <row r="396" spans="1:29" ht="4.5" customHeight="1">
      <c r="A396" s="288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</row>
    <row r="397" spans="1:29">
      <c r="A397" s="229" t="s">
        <v>63</v>
      </c>
      <c r="B397" s="229"/>
      <c r="C397" s="229"/>
      <c r="D397" s="229"/>
      <c r="E397" s="229"/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30"/>
      <c r="R397" s="231" t="s">
        <v>3</v>
      </c>
      <c r="S397" s="231"/>
      <c r="T397" s="231"/>
      <c r="U397" s="231"/>
      <c r="V397" s="231"/>
      <c r="W397" s="231"/>
      <c r="X397" s="231"/>
    </row>
    <row r="398" spans="1:29">
      <c r="A398" s="229" t="s">
        <v>2</v>
      </c>
      <c r="B398" s="229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90"/>
      <c r="R398" s="231"/>
      <c r="S398" s="231"/>
      <c r="T398" s="231"/>
      <c r="U398" s="231"/>
      <c r="V398" s="231"/>
      <c r="W398" s="231"/>
      <c r="X398" s="231"/>
    </row>
    <row r="399" spans="1:29" ht="39.75" customHeight="1"/>
    <row r="400" spans="1:29" ht="34.5" customHeight="1"/>
    <row r="401" spans="1:29" ht="24.75" customHeight="1">
      <c r="A401" s="169" t="s">
        <v>12</v>
      </c>
      <c r="B401" s="169"/>
      <c r="C401" s="169"/>
      <c r="D401" s="172" t="str">
        <f>$D$2</f>
        <v>基本登録シートの年度に入力して下さい</v>
      </c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3"/>
      <c r="V401" s="249" t="s">
        <v>24</v>
      </c>
      <c r="W401" s="250"/>
      <c r="X401" s="251"/>
    </row>
    <row r="402" spans="1:29" ht="26.25" customHeight="1">
      <c r="A402" s="170"/>
      <c r="B402" s="170"/>
      <c r="C402" s="170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3"/>
      <c r="V402" s="233" t="str">
        <f>IF(VLOOKUP(AC409,都個人!$B:$G,2,FALSE)="","",VLOOKUP(AC409,都個人!$B:$G,2,FALSE))</f>
        <v/>
      </c>
      <c r="W402" s="234"/>
      <c r="X402" s="235"/>
    </row>
    <row r="403" spans="1:29" ht="27" customHeight="1">
      <c r="A403" s="177" t="s">
        <v>23</v>
      </c>
      <c r="B403" s="178"/>
      <c r="C403" s="179"/>
      <c r="D403" s="241"/>
      <c r="E403" s="82" t="s">
        <v>22</v>
      </c>
      <c r="F403" s="241"/>
      <c r="G403" s="249" t="s">
        <v>21</v>
      </c>
      <c r="H403" s="250"/>
      <c r="I403" s="251"/>
      <c r="J403" s="255" t="str">
        <f>基本登録!$B$2</f>
        <v>基本登録シートの学校番号に入力して下さい</v>
      </c>
      <c r="K403" s="256"/>
      <c r="L403" s="256"/>
      <c r="M403" s="256"/>
      <c r="N403" s="256"/>
      <c r="O403" s="256"/>
      <c r="P403" s="256"/>
      <c r="Q403" s="256"/>
      <c r="R403" s="256"/>
      <c r="S403" s="256"/>
      <c r="T403" s="257"/>
      <c r="U403" s="83"/>
      <c r="V403" s="236"/>
      <c r="W403" s="237"/>
      <c r="X403" s="238"/>
    </row>
    <row r="404" spans="1:29" ht="9.75" customHeight="1">
      <c r="A404" s="186">
        <f>基本登録!$B$1</f>
        <v>0</v>
      </c>
      <c r="B404" s="187"/>
      <c r="C404" s="188"/>
      <c r="D404" s="252"/>
      <c r="E404" s="258" t="s">
        <v>50</v>
      </c>
      <c r="F404" s="254"/>
      <c r="G404" s="261" t="s">
        <v>20</v>
      </c>
      <c r="H404" s="262"/>
      <c r="I404" s="263"/>
      <c r="J404" s="267">
        <f>基本登録!$B$3</f>
        <v>0</v>
      </c>
      <c r="K404" s="268"/>
      <c r="L404" s="268"/>
      <c r="M404" s="268"/>
      <c r="N404" s="268"/>
      <c r="O404" s="268"/>
      <c r="P404" s="268"/>
      <c r="Q404" s="268"/>
      <c r="R404" s="268"/>
      <c r="S404" s="268"/>
      <c r="T404" s="269"/>
      <c r="U404" s="239"/>
      <c r="V404" s="240"/>
      <c r="W404" s="240"/>
      <c r="X404" s="240"/>
    </row>
    <row r="405" spans="1:29" ht="16.5" customHeight="1">
      <c r="A405" s="189"/>
      <c r="B405" s="190"/>
      <c r="C405" s="191"/>
      <c r="D405" s="252"/>
      <c r="E405" s="259"/>
      <c r="F405" s="254"/>
      <c r="G405" s="264"/>
      <c r="H405" s="265"/>
      <c r="I405" s="266"/>
      <c r="J405" s="270"/>
      <c r="K405" s="271"/>
      <c r="L405" s="271"/>
      <c r="M405" s="271"/>
      <c r="N405" s="271"/>
      <c r="O405" s="271"/>
      <c r="P405" s="271"/>
      <c r="Q405" s="271"/>
      <c r="R405" s="271"/>
      <c r="S405" s="271"/>
      <c r="T405" s="272"/>
      <c r="U405" s="241"/>
      <c r="V405" s="243" t="s">
        <v>19</v>
      </c>
      <c r="W405" s="245" t="s">
        <v>11</v>
      </c>
      <c r="X405" s="246"/>
    </row>
    <row r="406" spans="1:29" ht="27" customHeight="1">
      <c r="A406" s="192"/>
      <c r="B406" s="193"/>
      <c r="C406" s="194"/>
      <c r="D406" s="253"/>
      <c r="E406" s="260"/>
      <c r="F406" s="242"/>
      <c r="G406" s="273" t="s">
        <v>18</v>
      </c>
      <c r="H406" s="274"/>
      <c r="I406" s="275"/>
      <c r="J406" s="80" t="s">
        <v>32</v>
      </c>
      <c r="K406" s="81" t="s">
        <v>33</v>
      </c>
      <c r="L406" s="81" t="s">
        <v>34</v>
      </c>
      <c r="M406" s="81" t="s">
        <v>35</v>
      </c>
      <c r="N406" s="81" t="s">
        <v>36</v>
      </c>
      <c r="O406" s="81" t="s">
        <v>37</v>
      </c>
      <c r="P406" s="81" t="s">
        <v>38</v>
      </c>
      <c r="Q406" s="63" t="str">
        <f>IF(AC409="","",AC409)</f>
        <v/>
      </c>
      <c r="R406" s="81" t="s">
        <v>39</v>
      </c>
      <c r="S406" s="58"/>
      <c r="T406" s="59"/>
      <c r="U406" s="242"/>
      <c r="V406" s="244"/>
      <c r="W406" s="247"/>
      <c r="X406" s="248"/>
    </row>
    <row r="407" spans="1:29" ht="4.5" customHeight="1"/>
    <row r="408" spans="1:29" ht="21.75" customHeight="1">
      <c r="A408" s="66" t="s">
        <v>10</v>
      </c>
      <c r="B408" s="276" t="s">
        <v>9</v>
      </c>
      <c r="C408" s="277"/>
      <c r="D408" s="277"/>
      <c r="E408" s="277"/>
      <c r="F408" s="278"/>
      <c r="G408" s="85" t="s">
        <v>8</v>
      </c>
      <c r="H408" s="86"/>
      <c r="I408" s="279" t="str">
        <f>IFERROR(VLOOKUP(D401,基本登録!$B$8:$G$13,5,FALSE),"")</f>
        <v>予選</v>
      </c>
      <c r="J408" s="279"/>
      <c r="K408" s="279"/>
      <c r="L408" s="87"/>
      <c r="M408" s="86"/>
      <c r="N408" s="279" t="str">
        <f>IFERROR(VLOOKUP(D401,基本登録!$B$8:$G$13,6,FALSE),"")</f>
        <v>準決勝</v>
      </c>
      <c r="O408" s="279"/>
      <c r="P408" s="279"/>
      <c r="Q408" s="87"/>
      <c r="R408" s="91"/>
      <c r="S408" s="277"/>
      <c r="T408" s="277"/>
      <c r="U408" s="277"/>
      <c r="V408" s="92"/>
      <c r="W408" s="280" t="s">
        <v>7</v>
      </c>
      <c r="X408" s="281"/>
    </row>
    <row r="409" spans="1:29" ht="21.75" customHeight="1">
      <c r="A409" s="71" t="str">
        <f>基本登録!$A$16</f>
        <v>１</v>
      </c>
      <c r="B409" s="282" t="str">
        <f>IF('都個人（男子）'!AC409="","",VLOOKUP(AC409,都個人!$B:$G,4,FALSE))</f>
        <v/>
      </c>
      <c r="C409" s="283"/>
      <c r="D409" s="283"/>
      <c r="E409" s="283"/>
      <c r="F409" s="284"/>
      <c r="G409" s="72" t="str">
        <f>IF('都個人（男子）'!AC409="","",VLOOKUP(AC409,都個人!$B:$G,5,FALSE))</f>
        <v/>
      </c>
      <c r="H409" s="84"/>
      <c r="I409" s="84"/>
      <c r="J409" s="84"/>
      <c r="K409" s="57"/>
      <c r="L409" s="89"/>
      <c r="M409" s="84"/>
      <c r="N409" s="84"/>
      <c r="O409" s="84"/>
      <c r="P409" s="57"/>
      <c r="Q409" s="89"/>
      <c r="R409" s="84"/>
      <c r="S409" s="84"/>
      <c r="T409" s="84"/>
      <c r="U409" s="57"/>
      <c r="V409" s="89"/>
      <c r="W409" s="177"/>
      <c r="X409" s="179"/>
      <c r="Y409" s="75"/>
      <c r="AC409" s="54" t="str">
        <f>都個人!B22</f>
        <v/>
      </c>
    </row>
    <row r="410" spans="1:29" ht="21.75" customHeight="1">
      <c r="A410" s="66" t="str">
        <f>基本登録!$A$17</f>
        <v>２</v>
      </c>
      <c r="B410" s="282" t="str">
        <f>IF('都個人（男子）'!AC410="","",VLOOKUP(AC410,都個人!$B:$G,4,FALSE))</f>
        <v/>
      </c>
      <c r="C410" s="283"/>
      <c r="D410" s="283"/>
      <c r="E410" s="283"/>
      <c r="F410" s="284"/>
      <c r="G410" s="72" t="str">
        <f>IF('都個人（男子）'!AC410="","",VLOOKUP(AC410,都個人!$B:$G,5,FALSE))</f>
        <v/>
      </c>
      <c r="H410" s="84"/>
      <c r="I410" s="84"/>
      <c r="J410" s="84"/>
      <c r="K410" s="57"/>
      <c r="L410" s="89"/>
      <c r="M410" s="84"/>
      <c r="N410" s="84"/>
      <c r="O410" s="84"/>
      <c r="P410" s="57"/>
      <c r="Q410" s="89"/>
      <c r="R410" s="84"/>
      <c r="S410" s="84"/>
      <c r="T410" s="84"/>
      <c r="U410" s="57"/>
      <c r="V410" s="89"/>
      <c r="W410" s="177"/>
      <c r="X410" s="179"/>
    </row>
    <row r="411" spans="1:29" ht="21.75" customHeight="1">
      <c r="A411" s="66" t="str">
        <f>基本登録!$A$18</f>
        <v>３</v>
      </c>
      <c r="B411" s="282" t="str">
        <f>IF('都個人（男子）'!AC411="","",VLOOKUP(AC411,都個人!$B:$G,4,FALSE))</f>
        <v/>
      </c>
      <c r="C411" s="283"/>
      <c r="D411" s="283"/>
      <c r="E411" s="283"/>
      <c r="F411" s="284"/>
      <c r="G411" s="72" t="str">
        <f>IF('都個人（男子）'!AC411="","",VLOOKUP(AC411,都個人!$B:$G,5,FALSE))</f>
        <v/>
      </c>
      <c r="H411" s="84"/>
      <c r="I411" s="84"/>
      <c r="J411" s="84"/>
      <c r="K411" s="57"/>
      <c r="L411" s="89"/>
      <c r="M411" s="84"/>
      <c r="N411" s="84"/>
      <c r="O411" s="84"/>
      <c r="P411" s="57"/>
      <c r="Q411" s="89"/>
      <c r="R411" s="84"/>
      <c r="S411" s="84"/>
      <c r="T411" s="84"/>
      <c r="U411" s="57"/>
      <c r="V411" s="89"/>
      <c r="W411" s="177"/>
      <c r="X411" s="179"/>
    </row>
    <row r="412" spans="1:29" ht="21.75" customHeight="1">
      <c r="A412" s="66" t="str">
        <f>基本登録!$A$19</f>
        <v>４</v>
      </c>
      <c r="B412" s="282" t="str">
        <f>IF('都個人（男子）'!AC412="","",VLOOKUP(AC412,都個人!$B:$G,4,FALSE))</f>
        <v/>
      </c>
      <c r="C412" s="283"/>
      <c r="D412" s="283"/>
      <c r="E412" s="283"/>
      <c r="F412" s="284"/>
      <c r="G412" s="72" t="str">
        <f>IF('都個人（男子）'!AC412="","",VLOOKUP(AC412,都個人!$B:$G,5,FALSE))</f>
        <v/>
      </c>
      <c r="H412" s="84"/>
      <c r="I412" s="84"/>
      <c r="J412" s="84"/>
      <c r="K412" s="57"/>
      <c r="L412" s="89"/>
      <c r="M412" s="84"/>
      <c r="N412" s="84"/>
      <c r="O412" s="84"/>
      <c r="P412" s="57"/>
      <c r="Q412" s="89"/>
      <c r="R412" s="84"/>
      <c r="S412" s="84"/>
      <c r="T412" s="84"/>
      <c r="U412" s="57"/>
      <c r="V412" s="89"/>
      <c r="W412" s="177"/>
      <c r="X412" s="179"/>
    </row>
    <row r="413" spans="1:29" ht="21.75" customHeight="1">
      <c r="A413" s="66" t="str">
        <f>基本登録!$A$20</f>
        <v>５</v>
      </c>
      <c r="B413" s="282" t="str">
        <f>IF('都個人（男子）'!AC413="","",VLOOKUP(AC413,都個人!$B:$G,4,FALSE))</f>
        <v/>
      </c>
      <c r="C413" s="283"/>
      <c r="D413" s="283"/>
      <c r="E413" s="283"/>
      <c r="F413" s="284"/>
      <c r="G413" s="72" t="str">
        <f>IF('都個人（男子）'!AC413="","",VLOOKUP(AC413,都個人!$B:$G,5,FALSE))</f>
        <v/>
      </c>
      <c r="H413" s="84"/>
      <c r="I413" s="84"/>
      <c r="J413" s="84"/>
      <c r="K413" s="57"/>
      <c r="L413" s="89"/>
      <c r="M413" s="84"/>
      <c r="N413" s="84"/>
      <c r="O413" s="84"/>
      <c r="P413" s="57"/>
      <c r="Q413" s="89"/>
      <c r="R413" s="84"/>
      <c r="S413" s="84"/>
      <c r="T413" s="84"/>
      <c r="U413" s="57"/>
      <c r="V413" s="89"/>
      <c r="W413" s="177"/>
      <c r="X413" s="179"/>
    </row>
    <row r="414" spans="1:29" ht="21.75" customHeight="1">
      <c r="A414" s="66" t="str">
        <f>基本登録!$A$21</f>
        <v>補</v>
      </c>
      <c r="B414" s="282" t="str">
        <f>IF('都個人（男子）'!AC414="","",VLOOKUP(AC414,都個人!$B:$G,4,FALSE))</f>
        <v/>
      </c>
      <c r="C414" s="283"/>
      <c r="D414" s="283"/>
      <c r="E414" s="283"/>
      <c r="F414" s="284"/>
      <c r="G414" s="72" t="str">
        <f>IF('都個人（男子）'!AC414="","",VLOOKUP(AC414,都個人!$B:$G,5,FALSE))</f>
        <v/>
      </c>
      <c r="H414" s="66"/>
      <c r="I414" s="66"/>
      <c r="J414" s="66"/>
      <c r="K414" s="88"/>
      <c r="L414" s="89"/>
      <c r="M414" s="66"/>
      <c r="N414" s="66"/>
      <c r="O414" s="66"/>
      <c r="P414" s="88"/>
      <c r="Q414" s="89"/>
      <c r="R414" s="66"/>
      <c r="S414" s="66"/>
      <c r="T414" s="66"/>
      <c r="U414" s="88"/>
      <c r="V414" s="89"/>
      <c r="W414" s="177"/>
      <c r="X414" s="179"/>
    </row>
    <row r="415" spans="1:29" ht="19.5" customHeight="1">
      <c r="A415" s="177"/>
      <c r="B415" s="285"/>
      <c r="C415" s="285"/>
      <c r="D415" s="285"/>
      <c r="E415" s="285"/>
      <c r="F415" s="285"/>
      <c r="G415" s="286"/>
      <c r="H415" s="280" t="s">
        <v>5</v>
      </c>
      <c r="I415" s="287"/>
      <c r="J415" s="287"/>
      <c r="K415" s="287"/>
      <c r="L415" s="89"/>
      <c r="M415" s="280" t="s">
        <v>5</v>
      </c>
      <c r="N415" s="287"/>
      <c r="O415" s="287"/>
      <c r="P415" s="287"/>
      <c r="Q415" s="89"/>
      <c r="R415" s="280" t="s">
        <v>5</v>
      </c>
      <c r="S415" s="287"/>
      <c r="T415" s="287"/>
      <c r="U415" s="287"/>
      <c r="V415" s="89"/>
      <c r="W415" s="177"/>
      <c r="X415" s="179"/>
    </row>
    <row r="416" spans="1:29" ht="24.75" customHeight="1">
      <c r="A416" s="276" t="s">
        <v>4</v>
      </c>
      <c r="B416" s="279"/>
      <c r="C416" s="279"/>
      <c r="D416" s="279"/>
      <c r="E416" s="279"/>
      <c r="F416" s="279"/>
      <c r="G416" s="278"/>
      <c r="H416" s="177"/>
      <c r="I416" s="178"/>
      <c r="J416" s="178"/>
      <c r="K416" s="178"/>
      <c r="L416" s="179"/>
      <c r="M416" s="177"/>
      <c r="N416" s="178"/>
      <c r="O416" s="178"/>
      <c r="P416" s="178"/>
      <c r="Q416" s="179"/>
      <c r="R416" s="177"/>
      <c r="S416" s="178"/>
      <c r="T416" s="178"/>
      <c r="U416" s="178"/>
      <c r="V416" s="179"/>
      <c r="W416" s="177"/>
      <c r="X416" s="179"/>
    </row>
    <row r="417" spans="1:29" ht="4.5" customHeight="1">
      <c r="A417" s="288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</row>
    <row r="418" spans="1:29">
      <c r="A418" s="229" t="s">
        <v>63</v>
      </c>
      <c r="B418" s="229"/>
      <c r="C418" s="229"/>
      <c r="D418" s="229"/>
      <c r="E418" s="229"/>
      <c r="F418" s="229"/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30"/>
      <c r="R418" s="231" t="s">
        <v>3</v>
      </c>
      <c r="S418" s="231"/>
      <c r="T418" s="231"/>
      <c r="U418" s="231"/>
      <c r="V418" s="231"/>
      <c r="W418" s="231"/>
      <c r="X418" s="231"/>
    </row>
    <row r="419" spans="1:29">
      <c r="A419" s="229" t="s">
        <v>2</v>
      </c>
      <c r="B419" s="229"/>
      <c r="C419" s="229"/>
      <c r="D419" s="229"/>
      <c r="E419" s="229"/>
      <c r="F419" s="229"/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90"/>
      <c r="R419" s="231"/>
      <c r="S419" s="231"/>
      <c r="T419" s="231"/>
      <c r="U419" s="231"/>
      <c r="V419" s="231"/>
      <c r="W419" s="231"/>
      <c r="X419" s="231"/>
    </row>
    <row r="420" spans="1:29" ht="39.75" customHeight="1"/>
    <row r="421" spans="1:29" ht="34.5" customHeight="1"/>
    <row r="422" spans="1:29" ht="24.75" customHeight="1">
      <c r="A422" s="169" t="s">
        <v>12</v>
      </c>
      <c r="B422" s="169"/>
      <c r="C422" s="169"/>
      <c r="D422" s="172" t="str">
        <f>$D$2</f>
        <v>基本登録シートの年度に入力して下さい</v>
      </c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3"/>
      <c r="V422" s="249" t="s">
        <v>24</v>
      </c>
      <c r="W422" s="250"/>
      <c r="X422" s="251"/>
    </row>
    <row r="423" spans="1:29" ht="26.25" customHeight="1">
      <c r="A423" s="170"/>
      <c r="B423" s="170"/>
      <c r="C423" s="170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3"/>
      <c r="V423" s="233" t="str">
        <f>IF(VLOOKUP(AC430,都個人!$B:$G,2,FALSE)="","",VLOOKUP(AC430,都個人!$B:$G,2,FALSE))</f>
        <v/>
      </c>
      <c r="W423" s="234"/>
      <c r="X423" s="235"/>
    </row>
    <row r="424" spans="1:29" ht="27" customHeight="1">
      <c r="A424" s="177" t="s">
        <v>23</v>
      </c>
      <c r="B424" s="178"/>
      <c r="C424" s="179"/>
      <c r="D424" s="241"/>
      <c r="E424" s="82" t="s">
        <v>22</v>
      </c>
      <c r="F424" s="241"/>
      <c r="G424" s="249" t="s">
        <v>21</v>
      </c>
      <c r="H424" s="250"/>
      <c r="I424" s="251"/>
      <c r="J424" s="255" t="str">
        <f>基本登録!$B$2</f>
        <v>基本登録シートの学校番号に入力して下さい</v>
      </c>
      <c r="K424" s="256"/>
      <c r="L424" s="256"/>
      <c r="M424" s="256"/>
      <c r="N424" s="256"/>
      <c r="O424" s="256"/>
      <c r="P424" s="256"/>
      <c r="Q424" s="256"/>
      <c r="R424" s="256"/>
      <c r="S424" s="256"/>
      <c r="T424" s="257"/>
      <c r="U424" s="83"/>
      <c r="V424" s="236"/>
      <c r="W424" s="237"/>
      <c r="X424" s="238"/>
    </row>
    <row r="425" spans="1:29" ht="9.75" customHeight="1">
      <c r="A425" s="186">
        <f>基本登録!$B$1</f>
        <v>0</v>
      </c>
      <c r="B425" s="187"/>
      <c r="C425" s="188"/>
      <c r="D425" s="252"/>
      <c r="E425" s="258" t="s">
        <v>50</v>
      </c>
      <c r="F425" s="254"/>
      <c r="G425" s="261" t="s">
        <v>20</v>
      </c>
      <c r="H425" s="262"/>
      <c r="I425" s="263"/>
      <c r="J425" s="267">
        <f>基本登録!$B$3</f>
        <v>0</v>
      </c>
      <c r="K425" s="268"/>
      <c r="L425" s="268"/>
      <c r="M425" s="268"/>
      <c r="N425" s="268"/>
      <c r="O425" s="268"/>
      <c r="P425" s="268"/>
      <c r="Q425" s="268"/>
      <c r="R425" s="268"/>
      <c r="S425" s="268"/>
      <c r="T425" s="269"/>
      <c r="U425" s="239"/>
      <c r="V425" s="240"/>
      <c r="W425" s="240"/>
      <c r="X425" s="240"/>
    </row>
    <row r="426" spans="1:29" ht="16.5" customHeight="1">
      <c r="A426" s="189"/>
      <c r="B426" s="190"/>
      <c r="C426" s="191"/>
      <c r="D426" s="252"/>
      <c r="E426" s="259"/>
      <c r="F426" s="254"/>
      <c r="G426" s="264"/>
      <c r="H426" s="265"/>
      <c r="I426" s="266"/>
      <c r="J426" s="270"/>
      <c r="K426" s="271"/>
      <c r="L426" s="271"/>
      <c r="M426" s="271"/>
      <c r="N426" s="271"/>
      <c r="O426" s="271"/>
      <c r="P426" s="271"/>
      <c r="Q426" s="271"/>
      <c r="R426" s="271"/>
      <c r="S426" s="271"/>
      <c r="T426" s="272"/>
      <c r="U426" s="241"/>
      <c r="V426" s="243" t="s">
        <v>19</v>
      </c>
      <c r="W426" s="245" t="s">
        <v>11</v>
      </c>
      <c r="X426" s="246"/>
    </row>
    <row r="427" spans="1:29" ht="27" customHeight="1">
      <c r="A427" s="192"/>
      <c r="B427" s="193"/>
      <c r="C427" s="194"/>
      <c r="D427" s="253"/>
      <c r="E427" s="260"/>
      <c r="F427" s="242"/>
      <c r="G427" s="273" t="s">
        <v>18</v>
      </c>
      <c r="H427" s="274"/>
      <c r="I427" s="275"/>
      <c r="J427" s="80" t="s">
        <v>32</v>
      </c>
      <c r="K427" s="81" t="s">
        <v>33</v>
      </c>
      <c r="L427" s="81" t="s">
        <v>34</v>
      </c>
      <c r="M427" s="81" t="s">
        <v>35</v>
      </c>
      <c r="N427" s="81" t="s">
        <v>36</v>
      </c>
      <c r="O427" s="81" t="s">
        <v>37</v>
      </c>
      <c r="P427" s="81" t="s">
        <v>38</v>
      </c>
      <c r="Q427" s="63" t="str">
        <f>IF(AC430="","",AC430)</f>
        <v/>
      </c>
      <c r="R427" s="81" t="s">
        <v>39</v>
      </c>
      <c r="S427" s="58"/>
      <c r="T427" s="59"/>
      <c r="U427" s="242"/>
      <c r="V427" s="244"/>
      <c r="W427" s="247"/>
      <c r="X427" s="248"/>
    </row>
    <row r="428" spans="1:29" ht="4.5" customHeight="1"/>
    <row r="429" spans="1:29" ht="21.75" customHeight="1">
      <c r="A429" s="66" t="s">
        <v>10</v>
      </c>
      <c r="B429" s="276" t="s">
        <v>9</v>
      </c>
      <c r="C429" s="277"/>
      <c r="D429" s="277"/>
      <c r="E429" s="277"/>
      <c r="F429" s="278"/>
      <c r="G429" s="85" t="s">
        <v>8</v>
      </c>
      <c r="H429" s="86"/>
      <c r="I429" s="279" t="str">
        <f>IFERROR(VLOOKUP(D422,基本登録!$B$8:$G$13,5,FALSE),"")</f>
        <v>予選</v>
      </c>
      <c r="J429" s="279"/>
      <c r="K429" s="279"/>
      <c r="L429" s="87"/>
      <c r="M429" s="86"/>
      <c r="N429" s="279" t="str">
        <f>IFERROR(VLOOKUP(D422,基本登録!$B$8:$G$13,6,FALSE),"")</f>
        <v>準決勝</v>
      </c>
      <c r="O429" s="279"/>
      <c r="P429" s="279"/>
      <c r="Q429" s="87"/>
      <c r="R429" s="91"/>
      <c r="S429" s="277"/>
      <c r="T429" s="277"/>
      <c r="U429" s="277"/>
      <c r="V429" s="92"/>
      <c r="W429" s="280" t="s">
        <v>7</v>
      </c>
      <c r="X429" s="281"/>
    </row>
    <row r="430" spans="1:29" ht="21.75" customHeight="1">
      <c r="A430" s="71" t="str">
        <f>基本登録!$A$16</f>
        <v>１</v>
      </c>
      <c r="B430" s="282" t="str">
        <f>IF('都個人（男子）'!AC430="","",VLOOKUP(AC430,都個人!$B:$G,4,FALSE))</f>
        <v/>
      </c>
      <c r="C430" s="283"/>
      <c r="D430" s="283"/>
      <c r="E430" s="283"/>
      <c r="F430" s="284"/>
      <c r="G430" s="72" t="str">
        <f>IF('都個人（男子）'!AC430="","",VLOOKUP(AC430,都個人!$B:$G,5,FALSE))</f>
        <v/>
      </c>
      <c r="H430" s="84"/>
      <c r="I430" s="84"/>
      <c r="J430" s="84"/>
      <c r="K430" s="57"/>
      <c r="L430" s="89"/>
      <c r="M430" s="84"/>
      <c r="N430" s="84"/>
      <c r="O430" s="84"/>
      <c r="P430" s="57"/>
      <c r="Q430" s="89"/>
      <c r="R430" s="84"/>
      <c r="S430" s="84"/>
      <c r="T430" s="84"/>
      <c r="U430" s="57"/>
      <c r="V430" s="89"/>
      <c r="W430" s="177"/>
      <c r="X430" s="179"/>
      <c r="Y430" s="75"/>
      <c r="AC430" s="54" t="str">
        <f>都個人!B23</f>
        <v/>
      </c>
    </row>
    <row r="431" spans="1:29" ht="21.75" customHeight="1">
      <c r="A431" s="66" t="str">
        <f>基本登録!$A$17</f>
        <v>２</v>
      </c>
      <c r="B431" s="282" t="str">
        <f>IF('都個人（男子）'!AC431="","",VLOOKUP(AC431,都個人!$B:$G,4,FALSE))</f>
        <v/>
      </c>
      <c r="C431" s="283"/>
      <c r="D431" s="283"/>
      <c r="E431" s="283"/>
      <c r="F431" s="284"/>
      <c r="G431" s="72" t="str">
        <f>IF('都個人（男子）'!AC431="","",VLOOKUP(AC431,都個人!$B:$G,5,FALSE))</f>
        <v/>
      </c>
      <c r="H431" s="84"/>
      <c r="I431" s="84"/>
      <c r="J431" s="84"/>
      <c r="K431" s="57"/>
      <c r="L431" s="89"/>
      <c r="M431" s="84"/>
      <c r="N431" s="84"/>
      <c r="O431" s="84"/>
      <c r="P431" s="57"/>
      <c r="Q431" s="89"/>
      <c r="R431" s="84"/>
      <c r="S431" s="84"/>
      <c r="T431" s="84"/>
      <c r="U431" s="57"/>
      <c r="V431" s="89"/>
      <c r="W431" s="177"/>
      <c r="X431" s="179"/>
    </row>
    <row r="432" spans="1:29" ht="21.75" customHeight="1">
      <c r="A432" s="66" t="str">
        <f>基本登録!$A$18</f>
        <v>３</v>
      </c>
      <c r="B432" s="282" t="str">
        <f>IF('都個人（男子）'!AC432="","",VLOOKUP(AC432,都個人!$B:$G,4,FALSE))</f>
        <v/>
      </c>
      <c r="C432" s="283"/>
      <c r="D432" s="283"/>
      <c r="E432" s="283"/>
      <c r="F432" s="284"/>
      <c r="G432" s="72" t="str">
        <f>IF('都個人（男子）'!AC432="","",VLOOKUP(AC432,都個人!$B:$G,5,FALSE))</f>
        <v/>
      </c>
      <c r="H432" s="84"/>
      <c r="I432" s="84"/>
      <c r="J432" s="84"/>
      <c r="K432" s="57"/>
      <c r="L432" s="89"/>
      <c r="M432" s="84"/>
      <c r="N432" s="84"/>
      <c r="O432" s="84"/>
      <c r="P432" s="57"/>
      <c r="Q432" s="89"/>
      <c r="R432" s="84"/>
      <c r="S432" s="84"/>
      <c r="T432" s="84"/>
      <c r="U432" s="57"/>
      <c r="V432" s="89"/>
      <c r="W432" s="177"/>
      <c r="X432" s="179"/>
    </row>
    <row r="433" spans="1:24" ht="21.75" customHeight="1">
      <c r="A433" s="66" t="str">
        <f>基本登録!$A$19</f>
        <v>４</v>
      </c>
      <c r="B433" s="282" t="str">
        <f>IF('都個人（男子）'!AC433="","",VLOOKUP(AC433,都個人!$B:$G,4,FALSE))</f>
        <v/>
      </c>
      <c r="C433" s="283"/>
      <c r="D433" s="283"/>
      <c r="E433" s="283"/>
      <c r="F433" s="284"/>
      <c r="G433" s="72" t="str">
        <f>IF('都個人（男子）'!AC433="","",VLOOKUP(AC433,都個人!$B:$G,5,FALSE))</f>
        <v/>
      </c>
      <c r="H433" s="84"/>
      <c r="I433" s="84"/>
      <c r="J433" s="84"/>
      <c r="K433" s="57"/>
      <c r="L433" s="89"/>
      <c r="M433" s="84"/>
      <c r="N433" s="84"/>
      <c r="O433" s="84"/>
      <c r="P433" s="57"/>
      <c r="Q433" s="89"/>
      <c r="R433" s="84"/>
      <c r="S433" s="84"/>
      <c r="T433" s="84"/>
      <c r="U433" s="57"/>
      <c r="V433" s="89"/>
      <c r="W433" s="177"/>
      <c r="X433" s="179"/>
    </row>
    <row r="434" spans="1:24" ht="21.75" customHeight="1">
      <c r="A434" s="66" t="str">
        <f>基本登録!$A$20</f>
        <v>５</v>
      </c>
      <c r="B434" s="282" t="str">
        <f>IF('都個人（男子）'!AC434="","",VLOOKUP(AC434,都個人!$B:$G,4,FALSE))</f>
        <v/>
      </c>
      <c r="C434" s="283"/>
      <c r="D434" s="283"/>
      <c r="E434" s="283"/>
      <c r="F434" s="284"/>
      <c r="G434" s="72" t="str">
        <f>IF('都個人（男子）'!AC434="","",VLOOKUP(AC434,都個人!$B:$G,5,FALSE))</f>
        <v/>
      </c>
      <c r="H434" s="84"/>
      <c r="I434" s="84"/>
      <c r="J434" s="84"/>
      <c r="K434" s="57"/>
      <c r="L434" s="89"/>
      <c r="M434" s="84"/>
      <c r="N434" s="84"/>
      <c r="O434" s="84"/>
      <c r="P434" s="57"/>
      <c r="Q434" s="89"/>
      <c r="R434" s="84"/>
      <c r="S434" s="84"/>
      <c r="T434" s="84"/>
      <c r="U434" s="57"/>
      <c r="V434" s="89"/>
      <c r="W434" s="177"/>
      <c r="X434" s="179"/>
    </row>
    <row r="435" spans="1:24" ht="21.75" customHeight="1">
      <c r="A435" s="66" t="str">
        <f>基本登録!$A$21</f>
        <v>補</v>
      </c>
      <c r="B435" s="282" t="str">
        <f>IF('都個人（男子）'!AC435="","",VLOOKUP(AC435,都個人!$B:$G,4,FALSE))</f>
        <v/>
      </c>
      <c r="C435" s="283"/>
      <c r="D435" s="283"/>
      <c r="E435" s="283"/>
      <c r="F435" s="284"/>
      <c r="G435" s="72" t="str">
        <f>IF('都個人（男子）'!AC435="","",VLOOKUP(AC435,都個人!$B:$G,5,FALSE))</f>
        <v/>
      </c>
      <c r="H435" s="66"/>
      <c r="I435" s="66"/>
      <c r="J435" s="66"/>
      <c r="K435" s="88"/>
      <c r="L435" s="89"/>
      <c r="M435" s="66"/>
      <c r="N435" s="66"/>
      <c r="O435" s="66"/>
      <c r="P435" s="88"/>
      <c r="Q435" s="89"/>
      <c r="R435" s="66"/>
      <c r="S435" s="66"/>
      <c r="T435" s="66"/>
      <c r="U435" s="88"/>
      <c r="V435" s="89"/>
      <c r="W435" s="177"/>
      <c r="X435" s="179"/>
    </row>
    <row r="436" spans="1:24" ht="19.5" customHeight="1">
      <c r="A436" s="177"/>
      <c r="B436" s="285"/>
      <c r="C436" s="285"/>
      <c r="D436" s="285"/>
      <c r="E436" s="285"/>
      <c r="F436" s="285"/>
      <c r="G436" s="286"/>
      <c r="H436" s="280" t="s">
        <v>5</v>
      </c>
      <c r="I436" s="287"/>
      <c r="J436" s="287"/>
      <c r="K436" s="287"/>
      <c r="L436" s="89"/>
      <c r="M436" s="280" t="s">
        <v>5</v>
      </c>
      <c r="N436" s="287"/>
      <c r="O436" s="287"/>
      <c r="P436" s="287"/>
      <c r="Q436" s="89"/>
      <c r="R436" s="280" t="s">
        <v>5</v>
      </c>
      <c r="S436" s="287"/>
      <c r="T436" s="287"/>
      <c r="U436" s="287"/>
      <c r="V436" s="89"/>
      <c r="W436" s="177"/>
      <c r="X436" s="179"/>
    </row>
    <row r="437" spans="1:24" ht="24.75" customHeight="1">
      <c r="A437" s="276" t="s">
        <v>4</v>
      </c>
      <c r="B437" s="279"/>
      <c r="C437" s="279"/>
      <c r="D437" s="279"/>
      <c r="E437" s="279"/>
      <c r="F437" s="279"/>
      <c r="G437" s="278"/>
      <c r="H437" s="177"/>
      <c r="I437" s="178"/>
      <c r="J437" s="178"/>
      <c r="K437" s="178"/>
      <c r="L437" s="179"/>
      <c r="M437" s="177"/>
      <c r="N437" s="178"/>
      <c r="O437" s="178"/>
      <c r="P437" s="178"/>
      <c r="Q437" s="179"/>
      <c r="R437" s="177"/>
      <c r="S437" s="178"/>
      <c r="T437" s="178"/>
      <c r="U437" s="178"/>
      <c r="V437" s="179"/>
      <c r="W437" s="177"/>
      <c r="X437" s="179"/>
    </row>
    <row r="438" spans="1:24" ht="4.5" customHeight="1">
      <c r="A438" s="288"/>
      <c r="B438" s="240"/>
      <c r="C438" s="240"/>
      <c r="D438" s="240"/>
      <c r="E438" s="240"/>
      <c r="F438" s="240"/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</row>
    <row r="439" spans="1:24">
      <c r="A439" s="229" t="s">
        <v>63</v>
      </c>
      <c r="B439" s="229"/>
      <c r="C439" s="229"/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30"/>
      <c r="R439" s="231" t="s">
        <v>3</v>
      </c>
      <c r="S439" s="231"/>
      <c r="T439" s="231"/>
      <c r="U439" s="231"/>
      <c r="V439" s="231"/>
      <c r="W439" s="231"/>
      <c r="X439" s="231"/>
    </row>
    <row r="440" spans="1:24">
      <c r="A440" s="229" t="s">
        <v>2</v>
      </c>
      <c r="B440" s="229"/>
      <c r="C440" s="229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90"/>
      <c r="R440" s="231"/>
      <c r="S440" s="231"/>
      <c r="T440" s="231"/>
      <c r="U440" s="231"/>
      <c r="V440" s="231"/>
      <c r="W440" s="231"/>
      <c r="X440" s="231"/>
    </row>
    <row r="441" spans="1:24" ht="39.75" customHeight="1"/>
    <row r="442" spans="1:24" ht="34.5" customHeight="1"/>
    <row r="443" spans="1:24" ht="24.75" customHeight="1">
      <c r="A443" s="169" t="s">
        <v>12</v>
      </c>
      <c r="B443" s="169"/>
      <c r="C443" s="169"/>
      <c r="D443" s="172" t="str">
        <f>$D$2</f>
        <v>基本登録シートの年度に入力して下さい</v>
      </c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3"/>
      <c r="V443" s="249" t="s">
        <v>24</v>
      </c>
      <c r="W443" s="250"/>
      <c r="X443" s="251"/>
    </row>
    <row r="444" spans="1:24" ht="26.25" customHeight="1">
      <c r="A444" s="170"/>
      <c r="B444" s="170"/>
      <c r="C444" s="170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3"/>
      <c r="V444" s="233" t="str">
        <f>IF(VLOOKUP(AC451,都個人!$B:$G,2,FALSE)="","",VLOOKUP(AC451,都個人!$B:$G,2,FALSE))</f>
        <v/>
      </c>
      <c r="W444" s="234"/>
      <c r="X444" s="235"/>
    </row>
    <row r="445" spans="1:24" ht="27" customHeight="1">
      <c r="A445" s="177" t="s">
        <v>23</v>
      </c>
      <c r="B445" s="178"/>
      <c r="C445" s="179"/>
      <c r="D445" s="241"/>
      <c r="E445" s="82" t="s">
        <v>22</v>
      </c>
      <c r="F445" s="241"/>
      <c r="G445" s="249" t="s">
        <v>21</v>
      </c>
      <c r="H445" s="250"/>
      <c r="I445" s="251"/>
      <c r="J445" s="255" t="str">
        <f>基本登録!$B$2</f>
        <v>基本登録シートの学校番号に入力して下さい</v>
      </c>
      <c r="K445" s="256"/>
      <c r="L445" s="256"/>
      <c r="M445" s="256"/>
      <c r="N445" s="256"/>
      <c r="O445" s="256"/>
      <c r="P445" s="256"/>
      <c r="Q445" s="256"/>
      <c r="R445" s="256"/>
      <c r="S445" s="256"/>
      <c r="T445" s="257"/>
      <c r="U445" s="83"/>
      <c r="V445" s="236"/>
      <c r="W445" s="237"/>
      <c r="X445" s="238"/>
    </row>
    <row r="446" spans="1:24" ht="9.75" customHeight="1">
      <c r="A446" s="186">
        <f>基本登録!$B$1</f>
        <v>0</v>
      </c>
      <c r="B446" s="187"/>
      <c r="C446" s="188"/>
      <c r="D446" s="252"/>
      <c r="E446" s="258" t="s">
        <v>50</v>
      </c>
      <c r="F446" s="254"/>
      <c r="G446" s="261" t="s">
        <v>20</v>
      </c>
      <c r="H446" s="262"/>
      <c r="I446" s="263"/>
      <c r="J446" s="267">
        <f>基本登録!$B$3</f>
        <v>0</v>
      </c>
      <c r="K446" s="268"/>
      <c r="L446" s="268"/>
      <c r="M446" s="268"/>
      <c r="N446" s="268"/>
      <c r="O446" s="268"/>
      <c r="P446" s="268"/>
      <c r="Q446" s="268"/>
      <c r="R446" s="268"/>
      <c r="S446" s="268"/>
      <c r="T446" s="269"/>
      <c r="U446" s="239"/>
      <c r="V446" s="240"/>
      <c r="W446" s="240"/>
      <c r="X446" s="240"/>
    </row>
    <row r="447" spans="1:24" ht="16.5" customHeight="1">
      <c r="A447" s="189"/>
      <c r="B447" s="190"/>
      <c r="C447" s="191"/>
      <c r="D447" s="252"/>
      <c r="E447" s="259"/>
      <c r="F447" s="254"/>
      <c r="G447" s="264"/>
      <c r="H447" s="265"/>
      <c r="I447" s="266"/>
      <c r="J447" s="270"/>
      <c r="K447" s="271"/>
      <c r="L447" s="271"/>
      <c r="M447" s="271"/>
      <c r="N447" s="271"/>
      <c r="O447" s="271"/>
      <c r="P447" s="271"/>
      <c r="Q447" s="271"/>
      <c r="R447" s="271"/>
      <c r="S447" s="271"/>
      <c r="T447" s="272"/>
      <c r="U447" s="241"/>
      <c r="V447" s="243" t="s">
        <v>19</v>
      </c>
      <c r="W447" s="245" t="s">
        <v>11</v>
      </c>
      <c r="X447" s="246"/>
    </row>
    <row r="448" spans="1:24" ht="27" customHeight="1">
      <c r="A448" s="192"/>
      <c r="B448" s="193"/>
      <c r="C448" s="194"/>
      <c r="D448" s="253"/>
      <c r="E448" s="260"/>
      <c r="F448" s="242"/>
      <c r="G448" s="273" t="s">
        <v>18</v>
      </c>
      <c r="H448" s="274"/>
      <c r="I448" s="275"/>
      <c r="J448" s="80" t="s">
        <v>32</v>
      </c>
      <c r="K448" s="81" t="s">
        <v>33</v>
      </c>
      <c r="L448" s="81" t="s">
        <v>34</v>
      </c>
      <c r="M448" s="81" t="s">
        <v>35</v>
      </c>
      <c r="N448" s="81" t="s">
        <v>36</v>
      </c>
      <c r="O448" s="81" t="s">
        <v>37</v>
      </c>
      <c r="P448" s="81" t="s">
        <v>38</v>
      </c>
      <c r="Q448" s="63" t="str">
        <f>IF(AC451="","",AC451)</f>
        <v/>
      </c>
      <c r="R448" s="81" t="s">
        <v>39</v>
      </c>
      <c r="S448" s="58"/>
      <c r="T448" s="59"/>
      <c r="U448" s="242"/>
      <c r="V448" s="244"/>
      <c r="W448" s="247"/>
      <c r="X448" s="248"/>
    </row>
    <row r="449" spans="1:29" ht="4.5" customHeight="1"/>
    <row r="450" spans="1:29" ht="21.75" customHeight="1">
      <c r="A450" s="66" t="s">
        <v>10</v>
      </c>
      <c r="B450" s="276" t="s">
        <v>9</v>
      </c>
      <c r="C450" s="277"/>
      <c r="D450" s="277"/>
      <c r="E450" s="277"/>
      <c r="F450" s="278"/>
      <c r="G450" s="85" t="s">
        <v>8</v>
      </c>
      <c r="H450" s="86"/>
      <c r="I450" s="279" t="str">
        <f>IFERROR(VLOOKUP(D443,基本登録!$B$8:$G$13,5,FALSE),"")</f>
        <v>予選</v>
      </c>
      <c r="J450" s="279"/>
      <c r="K450" s="279"/>
      <c r="L450" s="87"/>
      <c r="M450" s="86"/>
      <c r="N450" s="279" t="str">
        <f>IFERROR(VLOOKUP(D443,基本登録!$B$8:$G$13,6,FALSE),"")</f>
        <v>準決勝</v>
      </c>
      <c r="O450" s="279"/>
      <c r="P450" s="279"/>
      <c r="Q450" s="87"/>
      <c r="R450" s="91"/>
      <c r="S450" s="277"/>
      <c r="T450" s="277"/>
      <c r="U450" s="277"/>
      <c r="V450" s="92"/>
      <c r="W450" s="280" t="s">
        <v>7</v>
      </c>
      <c r="X450" s="281"/>
    </row>
    <row r="451" spans="1:29" ht="21.75" customHeight="1">
      <c r="A451" s="71" t="str">
        <f>基本登録!$A$16</f>
        <v>１</v>
      </c>
      <c r="B451" s="282" t="str">
        <f>IF('都個人（男子）'!AC451="","",VLOOKUP(AC451,都個人!$B:$G,4,FALSE))</f>
        <v/>
      </c>
      <c r="C451" s="283"/>
      <c r="D451" s="283"/>
      <c r="E451" s="283"/>
      <c r="F451" s="284"/>
      <c r="G451" s="72" t="str">
        <f>IF('都個人（男子）'!AC451="","",VLOOKUP(AC451,都個人!$B:$G,5,FALSE))</f>
        <v/>
      </c>
      <c r="H451" s="84"/>
      <c r="I451" s="84"/>
      <c r="J451" s="84"/>
      <c r="K451" s="57"/>
      <c r="L451" s="89"/>
      <c r="M451" s="84"/>
      <c r="N451" s="84"/>
      <c r="O451" s="84"/>
      <c r="P451" s="57"/>
      <c r="Q451" s="89"/>
      <c r="R451" s="84"/>
      <c r="S451" s="84"/>
      <c r="T451" s="84"/>
      <c r="U451" s="57"/>
      <c r="V451" s="89"/>
      <c r="W451" s="177"/>
      <c r="X451" s="179"/>
      <c r="Y451" s="75"/>
      <c r="AC451" s="54" t="str">
        <f>都個人!B24</f>
        <v/>
      </c>
    </row>
    <row r="452" spans="1:29" ht="21.75" customHeight="1">
      <c r="A452" s="66" t="str">
        <f>基本登録!$A$17</f>
        <v>２</v>
      </c>
      <c r="B452" s="282" t="str">
        <f>IF('都個人（男子）'!AC452="","",VLOOKUP(AC452,都個人!$B:$G,4,FALSE))</f>
        <v/>
      </c>
      <c r="C452" s="283"/>
      <c r="D452" s="283"/>
      <c r="E452" s="283"/>
      <c r="F452" s="284"/>
      <c r="G452" s="72" t="str">
        <f>IF('都個人（男子）'!AC452="","",VLOOKUP(AC452,都個人!$B:$G,5,FALSE))</f>
        <v/>
      </c>
      <c r="H452" s="84"/>
      <c r="I452" s="84"/>
      <c r="J452" s="84"/>
      <c r="K452" s="57"/>
      <c r="L452" s="89"/>
      <c r="M452" s="84"/>
      <c r="N452" s="84"/>
      <c r="O452" s="84"/>
      <c r="P452" s="57"/>
      <c r="Q452" s="89"/>
      <c r="R452" s="84"/>
      <c r="S452" s="84"/>
      <c r="T452" s="84"/>
      <c r="U452" s="57"/>
      <c r="V452" s="89"/>
      <c r="W452" s="177"/>
      <c r="X452" s="179"/>
    </row>
    <row r="453" spans="1:29" ht="21.75" customHeight="1">
      <c r="A453" s="66" t="str">
        <f>基本登録!$A$18</f>
        <v>３</v>
      </c>
      <c r="B453" s="282" t="str">
        <f>IF('都個人（男子）'!AC453="","",VLOOKUP(AC453,都個人!$B:$G,4,FALSE))</f>
        <v/>
      </c>
      <c r="C453" s="283"/>
      <c r="D453" s="283"/>
      <c r="E453" s="283"/>
      <c r="F453" s="284"/>
      <c r="G453" s="72" t="str">
        <f>IF('都個人（男子）'!AC453="","",VLOOKUP(AC453,都個人!$B:$G,5,FALSE))</f>
        <v/>
      </c>
      <c r="H453" s="84"/>
      <c r="I453" s="84"/>
      <c r="J453" s="84"/>
      <c r="K453" s="57"/>
      <c r="L453" s="89"/>
      <c r="M453" s="84"/>
      <c r="N453" s="84"/>
      <c r="O453" s="84"/>
      <c r="P453" s="57"/>
      <c r="Q453" s="89"/>
      <c r="R453" s="84"/>
      <c r="S453" s="84"/>
      <c r="T453" s="84"/>
      <c r="U453" s="57"/>
      <c r="V453" s="89"/>
      <c r="W453" s="177"/>
      <c r="X453" s="179"/>
    </row>
    <row r="454" spans="1:29" ht="21.75" customHeight="1">
      <c r="A454" s="66" t="str">
        <f>基本登録!$A$19</f>
        <v>４</v>
      </c>
      <c r="B454" s="282" t="str">
        <f>IF('都個人（男子）'!AC454="","",VLOOKUP(AC454,都個人!$B:$G,4,FALSE))</f>
        <v/>
      </c>
      <c r="C454" s="283"/>
      <c r="D454" s="283"/>
      <c r="E454" s="283"/>
      <c r="F454" s="284"/>
      <c r="G454" s="72" t="str">
        <f>IF('都個人（男子）'!AC454="","",VLOOKUP(AC454,都個人!$B:$G,5,FALSE))</f>
        <v/>
      </c>
      <c r="H454" s="84"/>
      <c r="I454" s="84"/>
      <c r="J454" s="84"/>
      <c r="K454" s="57"/>
      <c r="L454" s="89"/>
      <c r="M454" s="84"/>
      <c r="N454" s="84"/>
      <c r="O454" s="84"/>
      <c r="P454" s="57"/>
      <c r="Q454" s="89"/>
      <c r="R454" s="84"/>
      <c r="S454" s="84"/>
      <c r="T454" s="84"/>
      <c r="U454" s="57"/>
      <c r="V454" s="89"/>
      <c r="W454" s="177"/>
      <c r="X454" s="179"/>
    </row>
    <row r="455" spans="1:29" ht="21.75" customHeight="1">
      <c r="A455" s="66" t="str">
        <f>基本登録!$A$20</f>
        <v>５</v>
      </c>
      <c r="B455" s="282" t="str">
        <f>IF('都個人（男子）'!AC455="","",VLOOKUP(AC455,都個人!$B:$G,4,FALSE))</f>
        <v/>
      </c>
      <c r="C455" s="283"/>
      <c r="D455" s="283"/>
      <c r="E455" s="283"/>
      <c r="F455" s="284"/>
      <c r="G455" s="72" t="str">
        <f>IF('都個人（男子）'!AC455="","",VLOOKUP(AC455,都個人!$B:$G,5,FALSE))</f>
        <v/>
      </c>
      <c r="H455" s="84"/>
      <c r="I455" s="84"/>
      <c r="J455" s="84"/>
      <c r="K455" s="57"/>
      <c r="L455" s="89"/>
      <c r="M455" s="84"/>
      <c r="N455" s="84"/>
      <c r="O455" s="84"/>
      <c r="P455" s="57"/>
      <c r="Q455" s="89"/>
      <c r="R455" s="84"/>
      <c r="S455" s="84"/>
      <c r="T455" s="84"/>
      <c r="U455" s="57"/>
      <c r="V455" s="89"/>
      <c r="W455" s="177"/>
      <c r="X455" s="179"/>
    </row>
    <row r="456" spans="1:29" ht="21.75" customHeight="1">
      <c r="A456" s="66" t="str">
        <f>基本登録!$A$21</f>
        <v>補</v>
      </c>
      <c r="B456" s="282" t="str">
        <f>IF('都個人（男子）'!AC456="","",VLOOKUP(AC456,都個人!$B:$G,4,FALSE))</f>
        <v/>
      </c>
      <c r="C456" s="283"/>
      <c r="D456" s="283"/>
      <c r="E456" s="283"/>
      <c r="F456" s="284"/>
      <c r="G456" s="72" t="str">
        <f>IF('都個人（男子）'!AC456="","",VLOOKUP(AC456,都個人!$B:$G,5,FALSE))</f>
        <v/>
      </c>
      <c r="H456" s="66"/>
      <c r="I456" s="66"/>
      <c r="J456" s="66"/>
      <c r="K456" s="88"/>
      <c r="L456" s="89"/>
      <c r="M456" s="66"/>
      <c r="N456" s="66"/>
      <c r="O456" s="66"/>
      <c r="P456" s="88"/>
      <c r="Q456" s="89"/>
      <c r="R456" s="66"/>
      <c r="S456" s="66"/>
      <c r="T456" s="66"/>
      <c r="U456" s="88"/>
      <c r="V456" s="89"/>
      <c r="W456" s="177"/>
      <c r="X456" s="179"/>
    </row>
    <row r="457" spans="1:29" ht="19.5" customHeight="1">
      <c r="A457" s="177"/>
      <c r="B457" s="285"/>
      <c r="C457" s="285"/>
      <c r="D457" s="285"/>
      <c r="E457" s="285"/>
      <c r="F457" s="285"/>
      <c r="G457" s="286"/>
      <c r="H457" s="280" t="s">
        <v>5</v>
      </c>
      <c r="I457" s="287"/>
      <c r="J457" s="287"/>
      <c r="K457" s="287"/>
      <c r="L457" s="89"/>
      <c r="M457" s="280" t="s">
        <v>5</v>
      </c>
      <c r="N457" s="287"/>
      <c r="O457" s="287"/>
      <c r="P457" s="287"/>
      <c r="Q457" s="89"/>
      <c r="R457" s="280" t="s">
        <v>5</v>
      </c>
      <c r="S457" s="287"/>
      <c r="T457" s="287"/>
      <c r="U457" s="287"/>
      <c r="V457" s="89"/>
      <c r="W457" s="177"/>
      <c r="X457" s="179"/>
    </row>
    <row r="458" spans="1:29" ht="24.75" customHeight="1">
      <c r="A458" s="276" t="s">
        <v>4</v>
      </c>
      <c r="B458" s="279"/>
      <c r="C458" s="279"/>
      <c r="D458" s="279"/>
      <c r="E458" s="279"/>
      <c r="F458" s="279"/>
      <c r="G458" s="278"/>
      <c r="H458" s="177"/>
      <c r="I458" s="178"/>
      <c r="J458" s="178"/>
      <c r="K458" s="178"/>
      <c r="L458" s="179"/>
      <c r="M458" s="177"/>
      <c r="N458" s="178"/>
      <c r="O458" s="178"/>
      <c r="P458" s="178"/>
      <c r="Q458" s="179"/>
      <c r="R458" s="177"/>
      <c r="S458" s="178"/>
      <c r="T458" s="178"/>
      <c r="U458" s="178"/>
      <c r="V458" s="179"/>
      <c r="W458" s="177"/>
      <c r="X458" s="179"/>
    </row>
    <row r="459" spans="1:29" ht="4.5" customHeight="1">
      <c r="A459" s="288"/>
      <c r="B459" s="240"/>
      <c r="C459" s="240"/>
      <c r="D459" s="240"/>
      <c r="E459" s="240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</row>
    <row r="460" spans="1:29">
      <c r="A460" s="229" t="s">
        <v>63</v>
      </c>
      <c r="B460" s="229"/>
      <c r="C460" s="229"/>
      <c r="D460" s="229"/>
      <c r="E460" s="229"/>
      <c r="F460" s="229"/>
      <c r="G460" s="229"/>
      <c r="H460" s="229"/>
      <c r="I460" s="229"/>
      <c r="J460" s="229"/>
      <c r="K460" s="229"/>
      <c r="L460" s="229"/>
      <c r="M460" s="229"/>
      <c r="N460" s="229"/>
      <c r="O460" s="229"/>
      <c r="P460" s="229"/>
      <c r="Q460" s="230"/>
      <c r="R460" s="231" t="s">
        <v>3</v>
      </c>
      <c r="S460" s="231"/>
      <c r="T460" s="231"/>
      <c r="U460" s="231"/>
      <c r="V460" s="231"/>
      <c r="W460" s="231"/>
      <c r="X460" s="231"/>
    </row>
    <row r="461" spans="1:29">
      <c r="A461" s="229" t="s">
        <v>2</v>
      </c>
      <c r="B461" s="229"/>
      <c r="C461" s="229"/>
      <c r="D461" s="229"/>
      <c r="E461" s="229"/>
      <c r="F461" s="229"/>
      <c r="G461" s="229"/>
      <c r="H461" s="229"/>
      <c r="I461" s="229"/>
      <c r="J461" s="229"/>
      <c r="K461" s="229"/>
      <c r="L461" s="229"/>
      <c r="M461" s="229"/>
      <c r="N461" s="229"/>
      <c r="O461" s="229"/>
      <c r="P461" s="229"/>
      <c r="Q461" s="90"/>
      <c r="R461" s="231"/>
      <c r="S461" s="231"/>
      <c r="T461" s="231"/>
      <c r="U461" s="231"/>
      <c r="V461" s="231"/>
      <c r="W461" s="231"/>
      <c r="X461" s="231"/>
    </row>
    <row r="462" spans="1:29" ht="39.75" customHeight="1"/>
    <row r="463" spans="1:29" ht="34.5" customHeight="1"/>
    <row r="464" spans="1:29" ht="24.75" customHeight="1">
      <c r="A464" s="169" t="s">
        <v>12</v>
      </c>
      <c r="B464" s="169"/>
      <c r="C464" s="169"/>
      <c r="D464" s="172" t="str">
        <f>$D$2</f>
        <v>基本登録シートの年度に入力して下さい</v>
      </c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3"/>
      <c r="V464" s="249" t="s">
        <v>24</v>
      </c>
      <c r="W464" s="250"/>
      <c r="X464" s="251"/>
    </row>
    <row r="465" spans="1:29" ht="26.25" customHeight="1">
      <c r="A465" s="170"/>
      <c r="B465" s="170"/>
      <c r="C465" s="170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3"/>
      <c r="V465" s="233" t="str">
        <f>IF(VLOOKUP(AC472,都個人!$B:$G,2,FALSE)="","",VLOOKUP(AC472,都個人!$B:$G,2,FALSE))</f>
        <v/>
      </c>
      <c r="W465" s="234"/>
      <c r="X465" s="235"/>
    </row>
    <row r="466" spans="1:29" ht="27" customHeight="1">
      <c r="A466" s="177" t="s">
        <v>23</v>
      </c>
      <c r="B466" s="178"/>
      <c r="C466" s="179"/>
      <c r="D466" s="241"/>
      <c r="E466" s="82" t="s">
        <v>22</v>
      </c>
      <c r="F466" s="241"/>
      <c r="G466" s="249" t="s">
        <v>21</v>
      </c>
      <c r="H466" s="250"/>
      <c r="I466" s="251"/>
      <c r="J466" s="255" t="str">
        <f>基本登録!$B$2</f>
        <v>基本登録シートの学校番号に入力して下さい</v>
      </c>
      <c r="K466" s="256"/>
      <c r="L466" s="256"/>
      <c r="M466" s="256"/>
      <c r="N466" s="256"/>
      <c r="O466" s="256"/>
      <c r="P466" s="256"/>
      <c r="Q466" s="256"/>
      <c r="R466" s="256"/>
      <c r="S466" s="256"/>
      <c r="T466" s="257"/>
      <c r="U466" s="83"/>
      <c r="V466" s="236"/>
      <c r="W466" s="237"/>
      <c r="X466" s="238"/>
    </row>
    <row r="467" spans="1:29" ht="9.75" customHeight="1">
      <c r="A467" s="186">
        <f>基本登録!$B$1</f>
        <v>0</v>
      </c>
      <c r="B467" s="187"/>
      <c r="C467" s="188"/>
      <c r="D467" s="252"/>
      <c r="E467" s="258" t="s">
        <v>50</v>
      </c>
      <c r="F467" s="254"/>
      <c r="G467" s="261" t="s">
        <v>20</v>
      </c>
      <c r="H467" s="262"/>
      <c r="I467" s="263"/>
      <c r="J467" s="267">
        <f>基本登録!$B$3</f>
        <v>0</v>
      </c>
      <c r="K467" s="268"/>
      <c r="L467" s="268"/>
      <c r="M467" s="268"/>
      <c r="N467" s="268"/>
      <c r="O467" s="268"/>
      <c r="P467" s="268"/>
      <c r="Q467" s="268"/>
      <c r="R467" s="268"/>
      <c r="S467" s="268"/>
      <c r="T467" s="269"/>
      <c r="U467" s="239"/>
      <c r="V467" s="240"/>
      <c r="W467" s="240"/>
      <c r="X467" s="240"/>
    </row>
    <row r="468" spans="1:29" ht="16.5" customHeight="1">
      <c r="A468" s="189"/>
      <c r="B468" s="190"/>
      <c r="C468" s="191"/>
      <c r="D468" s="252"/>
      <c r="E468" s="259"/>
      <c r="F468" s="254"/>
      <c r="G468" s="264"/>
      <c r="H468" s="265"/>
      <c r="I468" s="266"/>
      <c r="J468" s="270"/>
      <c r="K468" s="271"/>
      <c r="L468" s="271"/>
      <c r="M468" s="271"/>
      <c r="N468" s="271"/>
      <c r="O468" s="271"/>
      <c r="P468" s="271"/>
      <c r="Q468" s="271"/>
      <c r="R468" s="271"/>
      <c r="S468" s="271"/>
      <c r="T468" s="272"/>
      <c r="U468" s="241"/>
      <c r="V468" s="243" t="s">
        <v>19</v>
      </c>
      <c r="W468" s="245" t="s">
        <v>11</v>
      </c>
      <c r="X468" s="246"/>
    </row>
    <row r="469" spans="1:29" ht="27" customHeight="1">
      <c r="A469" s="192"/>
      <c r="B469" s="193"/>
      <c r="C469" s="194"/>
      <c r="D469" s="253"/>
      <c r="E469" s="260"/>
      <c r="F469" s="242"/>
      <c r="G469" s="273" t="s">
        <v>18</v>
      </c>
      <c r="H469" s="274"/>
      <c r="I469" s="275"/>
      <c r="J469" s="80" t="s">
        <v>32</v>
      </c>
      <c r="K469" s="81" t="s">
        <v>33</v>
      </c>
      <c r="L469" s="81" t="s">
        <v>34</v>
      </c>
      <c r="M469" s="81" t="s">
        <v>35</v>
      </c>
      <c r="N469" s="81" t="s">
        <v>36</v>
      </c>
      <c r="O469" s="81" t="s">
        <v>37</v>
      </c>
      <c r="P469" s="81" t="s">
        <v>38</v>
      </c>
      <c r="Q469" s="63" t="str">
        <f>IF(AC472="","",AC472)</f>
        <v/>
      </c>
      <c r="R469" s="81" t="s">
        <v>39</v>
      </c>
      <c r="S469" s="58"/>
      <c r="T469" s="59"/>
      <c r="U469" s="242"/>
      <c r="V469" s="244"/>
      <c r="W469" s="247"/>
      <c r="X469" s="248"/>
    </row>
    <row r="470" spans="1:29" ht="4.5" customHeight="1"/>
    <row r="471" spans="1:29" ht="21.75" customHeight="1">
      <c r="A471" s="66" t="s">
        <v>10</v>
      </c>
      <c r="B471" s="276" t="s">
        <v>9</v>
      </c>
      <c r="C471" s="277"/>
      <c r="D471" s="277"/>
      <c r="E471" s="277"/>
      <c r="F471" s="278"/>
      <c r="G471" s="85" t="s">
        <v>8</v>
      </c>
      <c r="H471" s="86"/>
      <c r="I471" s="279" t="str">
        <f>IFERROR(VLOOKUP(D464,基本登録!$B$8:$G$13,5,FALSE),"")</f>
        <v>予選</v>
      </c>
      <c r="J471" s="279"/>
      <c r="K471" s="279"/>
      <c r="L471" s="87"/>
      <c r="M471" s="86"/>
      <c r="N471" s="279" t="str">
        <f>IFERROR(VLOOKUP(D464,基本登録!$B$8:$G$13,6,FALSE),"")</f>
        <v>準決勝</v>
      </c>
      <c r="O471" s="279"/>
      <c r="P471" s="279"/>
      <c r="Q471" s="87"/>
      <c r="R471" s="91"/>
      <c r="S471" s="277"/>
      <c r="T471" s="277"/>
      <c r="U471" s="277"/>
      <c r="V471" s="92"/>
      <c r="W471" s="280" t="s">
        <v>7</v>
      </c>
      <c r="X471" s="281"/>
    </row>
    <row r="472" spans="1:29" ht="21.75" customHeight="1">
      <c r="A472" s="71" t="str">
        <f>基本登録!$A$16</f>
        <v>１</v>
      </c>
      <c r="B472" s="282" t="str">
        <f>IF('都個人（男子）'!AC472="","",VLOOKUP(AC472,都個人!$B:$G,4,FALSE))</f>
        <v/>
      </c>
      <c r="C472" s="283"/>
      <c r="D472" s="283"/>
      <c r="E472" s="283"/>
      <c r="F472" s="284"/>
      <c r="G472" s="72" t="str">
        <f>IF('都個人（男子）'!AC472="","",VLOOKUP(AC472,都個人!$B:$G,5,FALSE))</f>
        <v/>
      </c>
      <c r="H472" s="84"/>
      <c r="I472" s="84"/>
      <c r="J472" s="84"/>
      <c r="K472" s="57"/>
      <c r="L472" s="89"/>
      <c r="M472" s="84"/>
      <c r="N472" s="84"/>
      <c r="O472" s="84"/>
      <c r="P472" s="57"/>
      <c r="Q472" s="89"/>
      <c r="R472" s="84"/>
      <c r="S472" s="84"/>
      <c r="T472" s="84"/>
      <c r="U472" s="57"/>
      <c r="V472" s="89"/>
      <c r="W472" s="177"/>
      <c r="X472" s="179"/>
      <c r="Y472" s="75"/>
      <c r="AC472" s="54" t="str">
        <f>都個人!B25</f>
        <v/>
      </c>
    </row>
    <row r="473" spans="1:29" ht="21.75" customHeight="1">
      <c r="A473" s="66" t="str">
        <f>基本登録!$A$17</f>
        <v>２</v>
      </c>
      <c r="B473" s="282" t="str">
        <f>IF('都個人（男子）'!AC473="","",VLOOKUP(AC473,都個人!$B:$G,4,FALSE))</f>
        <v/>
      </c>
      <c r="C473" s="283"/>
      <c r="D473" s="283"/>
      <c r="E473" s="283"/>
      <c r="F473" s="284"/>
      <c r="G473" s="72" t="str">
        <f>IF('都個人（男子）'!AC473="","",VLOOKUP(AC473,都個人!$B:$G,5,FALSE))</f>
        <v/>
      </c>
      <c r="H473" s="84"/>
      <c r="I473" s="84"/>
      <c r="J473" s="84"/>
      <c r="K473" s="57"/>
      <c r="L473" s="89"/>
      <c r="M473" s="84"/>
      <c r="N473" s="84"/>
      <c r="O473" s="84"/>
      <c r="P473" s="57"/>
      <c r="Q473" s="89"/>
      <c r="R473" s="84"/>
      <c r="S473" s="84"/>
      <c r="T473" s="84"/>
      <c r="U473" s="57"/>
      <c r="V473" s="89"/>
      <c r="W473" s="177"/>
      <c r="X473" s="179"/>
    </row>
    <row r="474" spans="1:29" ht="21.75" customHeight="1">
      <c r="A474" s="66" t="str">
        <f>基本登録!$A$18</f>
        <v>３</v>
      </c>
      <c r="B474" s="282" t="str">
        <f>IF('都個人（男子）'!AC474="","",VLOOKUP(AC474,都個人!$B:$G,4,FALSE))</f>
        <v/>
      </c>
      <c r="C474" s="283"/>
      <c r="D474" s="283"/>
      <c r="E474" s="283"/>
      <c r="F474" s="284"/>
      <c r="G474" s="72" t="str">
        <f>IF('都個人（男子）'!AC474="","",VLOOKUP(AC474,都個人!$B:$G,5,FALSE))</f>
        <v/>
      </c>
      <c r="H474" s="84"/>
      <c r="I474" s="84"/>
      <c r="J474" s="84"/>
      <c r="K474" s="57"/>
      <c r="L474" s="89"/>
      <c r="M474" s="84"/>
      <c r="N474" s="84"/>
      <c r="O474" s="84"/>
      <c r="P474" s="57"/>
      <c r="Q474" s="89"/>
      <c r="R474" s="84"/>
      <c r="S474" s="84"/>
      <c r="T474" s="84"/>
      <c r="U474" s="57"/>
      <c r="V474" s="89"/>
      <c r="W474" s="177"/>
      <c r="X474" s="179"/>
    </row>
    <row r="475" spans="1:29" ht="21.75" customHeight="1">
      <c r="A475" s="66" t="str">
        <f>基本登録!$A$19</f>
        <v>４</v>
      </c>
      <c r="B475" s="282" t="str">
        <f>IF('都個人（男子）'!AC475="","",VLOOKUP(AC475,都個人!$B:$G,4,FALSE))</f>
        <v/>
      </c>
      <c r="C475" s="283"/>
      <c r="D475" s="283"/>
      <c r="E475" s="283"/>
      <c r="F475" s="284"/>
      <c r="G475" s="72" t="str">
        <f>IF('都個人（男子）'!AC475="","",VLOOKUP(AC475,都個人!$B:$G,5,FALSE))</f>
        <v/>
      </c>
      <c r="H475" s="84"/>
      <c r="I475" s="84"/>
      <c r="J475" s="84"/>
      <c r="K475" s="57"/>
      <c r="L475" s="89"/>
      <c r="M475" s="84"/>
      <c r="N475" s="84"/>
      <c r="O475" s="84"/>
      <c r="P475" s="57"/>
      <c r="Q475" s="89"/>
      <c r="R475" s="84"/>
      <c r="S475" s="84"/>
      <c r="T475" s="84"/>
      <c r="U475" s="57"/>
      <c r="V475" s="89"/>
      <c r="W475" s="177"/>
      <c r="X475" s="179"/>
    </row>
    <row r="476" spans="1:29" ht="21.75" customHeight="1">
      <c r="A476" s="66" t="str">
        <f>基本登録!$A$20</f>
        <v>５</v>
      </c>
      <c r="B476" s="282" t="str">
        <f>IF('都個人（男子）'!AC476="","",VLOOKUP(AC476,都個人!$B:$G,4,FALSE))</f>
        <v/>
      </c>
      <c r="C476" s="283"/>
      <c r="D476" s="283"/>
      <c r="E476" s="283"/>
      <c r="F476" s="284"/>
      <c r="G476" s="72" t="str">
        <f>IF('都個人（男子）'!AC476="","",VLOOKUP(AC476,都個人!$B:$G,5,FALSE))</f>
        <v/>
      </c>
      <c r="H476" s="84"/>
      <c r="I476" s="84"/>
      <c r="J476" s="84"/>
      <c r="K476" s="57"/>
      <c r="L476" s="89"/>
      <c r="M476" s="84"/>
      <c r="N476" s="84"/>
      <c r="O476" s="84"/>
      <c r="P476" s="57"/>
      <c r="Q476" s="89"/>
      <c r="R476" s="84"/>
      <c r="S476" s="84"/>
      <c r="T476" s="84"/>
      <c r="U476" s="57"/>
      <c r="V476" s="89"/>
      <c r="W476" s="177"/>
      <c r="X476" s="179"/>
    </row>
    <row r="477" spans="1:29" ht="21.75" customHeight="1">
      <c r="A477" s="66" t="str">
        <f>基本登録!$A$21</f>
        <v>補</v>
      </c>
      <c r="B477" s="282" t="str">
        <f>IF('都個人（男子）'!AC477="","",VLOOKUP(AC477,都個人!$B:$G,4,FALSE))</f>
        <v/>
      </c>
      <c r="C477" s="283"/>
      <c r="D477" s="283"/>
      <c r="E477" s="283"/>
      <c r="F477" s="284"/>
      <c r="G477" s="72" t="str">
        <f>IF('都個人（男子）'!AC477="","",VLOOKUP(AC477,都個人!$B:$G,5,FALSE))</f>
        <v/>
      </c>
      <c r="H477" s="66"/>
      <c r="I477" s="66"/>
      <c r="J477" s="66"/>
      <c r="K477" s="88"/>
      <c r="L477" s="89"/>
      <c r="M477" s="66"/>
      <c r="N477" s="66"/>
      <c r="O477" s="66"/>
      <c r="P477" s="88"/>
      <c r="Q477" s="89"/>
      <c r="R477" s="66"/>
      <c r="S477" s="66"/>
      <c r="T477" s="66"/>
      <c r="U477" s="88"/>
      <c r="V477" s="89"/>
      <c r="W477" s="177"/>
      <c r="X477" s="179"/>
    </row>
    <row r="478" spans="1:29" ht="19.5" customHeight="1">
      <c r="A478" s="177"/>
      <c r="B478" s="285"/>
      <c r="C478" s="285"/>
      <c r="D478" s="285"/>
      <c r="E478" s="285"/>
      <c r="F478" s="285"/>
      <c r="G478" s="286"/>
      <c r="H478" s="280" t="s">
        <v>5</v>
      </c>
      <c r="I478" s="287"/>
      <c r="J478" s="287"/>
      <c r="K478" s="287"/>
      <c r="L478" s="89"/>
      <c r="M478" s="280" t="s">
        <v>5</v>
      </c>
      <c r="N478" s="287"/>
      <c r="O478" s="287"/>
      <c r="P478" s="287"/>
      <c r="Q478" s="89"/>
      <c r="R478" s="280" t="s">
        <v>5</v>
      </c>
      <c r="S478" s="287"/>
      <c r="T478" s="287"/>
      <c r="U478" s="287"/>
      <c r="V478" s="89"/>
      <c r="W478" s="177"/>
      <c r="X478" s="179"/>
    </row>
    <row r="479" spans="1:29" ht="24.75" customHeight="1">
      <c r="A479" s="276" t="s">
        <v>4</v>
      </c>
      <c r="B479" s="279"/>
      <c r="C479" s="279"/>
      <c r="D479" s="279"/>
      <c r="E479" s="279"/>
      <c r="F479" s="279"/>
      <c r="G479" s="278"/>
      <c r="H479" s="177"/>
      <c r="I479" s="178"/>
      <c r="J479" s="178"/>
      <c r="K479" s="178"/>
      <c r="L479" s="179"/>
      <c r="M479" s="177"/>
      <c r="N479" s="178"/>
      <c r="O479" s="178"/>
      <c r="P479" s="178"/>
      <c r="Q479" s="179"/>
      <c r="R479" s="177"/>
      <c r="S479" s="178"/>
      <c r="T479" s="178"/>
      <c r="U479" s="178"/>
      <c r="V479" s="179"/>
      <c r="W479" s="177"/>
      <c r="X479" s="179"/>
    </row>
    <row r="480" spans="1:29" ht="4.5" customHeight="1">
      <c r="A480" s="288"/>
      <c r="B480" s="240"/>
      <c r="C480" s="240"/>
      <c r="D480" s="240"/>
      <c r="E480" s="240"/>
      <c r="F480" s="240"/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</row>
    <row r="481" spans="1:29">
      <c r="A481" s="229" t="s">
        <v>63</v>
      </c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30"/>
      <c r="R481" s="231" t="s">
        <v>3</v>
      </c>
      <c r="S481" s="231"/>
      <c r="T481" s="231"/>
      <c r="U481" s="231"/>
      <c r="V481" s="231"/>
      <c r="W481" s="231"/>
      <c r="X481" s="231"/>
    </row>
    <row r="482" spans="1:29">
      <c r="A482" s="229" t="s">
        <v>2</v>
      </c>
      <c r="B482" s="229"/>
      <c r="C482" s="229"/>
      <c r="D482" s="229"/>
      <c r="E482" s="229"/>
      <c r="F482" s="229"/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90"/>
      <c r="R482" s="231"/>
      <c r="S482" s="231"/>
      <c r="T482" s="231"/>
      <c r="U482" s="231"/>
      <c r="V482" s="231"/>
      <c r="W482" s="231"/>
      <c r="X482" s="231"/>
    </row>
    <row r="483" spans="1:29" ht="39.75" customHeight="1"/>
    <row r="484" spans="1:29" ht="34.5" customHeight="1"/>
    <row r="485" spans="1:29" ht="24.75" customHeight="1">
      <c r="A485" s="169" t="s">
        <v>12</v>
      </c>
      <c r="B485" s="169"/>
      <c r="C485" s="169"/>
      <c r="D485" s="172" t="str">
        <f>$D$2</f>
        <v>基本登録シートの年度に入力して下さい</v>
      </c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3"/>
      <c r="V485" s="249" t="s">
        <v>24</v>
      </c>
      <c r="W485" s="250"/>
      <c r="X485" s="251"/>
    </row>
    <row r="486" spans="1:29" ht="26.25" customHeight="1">
      <c r="A486" s="170"/>
      <c r="B486" s="170"/>
      <c r="C486" s="170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3"/>
      <c r="V486" s="233" t="str">
        <f>IF(VLOOKUP(AC493,都個人!$B:$G,2,FALSE)="","",VLOOKUP(AC493,都個人!$B:$G,2,FALSE))</f>
        <v/>
      </c>
      <c r="W486" s="234"/>
      <c r="X486" s="235"/>
    </row>
    <row r="487" spans="1:29" ht="27" customHeight="1">
      <c r="A487" s="177" t="s">
        <v>23</v>
      </c>
      <c r="B487" s="178"/>
      <c r="C487" s="179"/>
      <c r="D487" s="241"/>
      <c r="E487" s="82" t="s">
        <v>22</v>
      </c>
      <c r="F487" s="241"/>
      <c r="G487" s="249" t="s">
        <v>21</v>
      </c>
      <c r="H487" s="250"/>
      <c r="I487" s="251"/>
      <c r="J487" s="255" t="str">
        <f>基本登録!$B$2</f>
        <v>基本登録シートの学校番号に入力して下さい</v>
      </c>
      <c r="K487" s="256"/>
      <c r="L487" s="256"/>
      <c r="M487" s="256"/>
      <c r="N487" s="256"/>
      <c r="O487" s="256"/>
      <c r="P487" s="256"/>
      <c r="Q487" s="256"/>
      <c r="R487" s="256"/>
      <c r="S487" s="256"/>
      <c r="T487" s="257"/>
      <c r="U487" s="83"/>
      <c r="V487" s="236"/>
      <c r="W487" s="237"/>
      <c r="X487" s="238"/>
    </row>
    <row r="488" spans="1:29" ht="9.75" customHeight="1">
      <c r="A488" s="186">
        <f>基本登録!$B$1</f>
        <v>0</v>
      </c>
      <c r="B488" s="187"/>
      <c r="C488" s="188"/>
      <c r="D488" s="252"/>
      <c r="E488" s="258" t="s">
        <v>50</v>
      </c>
      <c r="F488" s="254"/>
      <c r="G488" s="261" t="s">
        <v>20</v>
      </c>
      <c r="H488" s="262"/>
      <c r="I488" s="263"/>
      <c r="J488" s="267">
        <f>基本登録!$B$3</f>
        <v>0</v>
      </c>
      <c r="K488" s="268"/>
      <c r="L488" s="268"/>
      <c r="M488" s="268"/>
      <c r="N488" s="268"/>
      <c r="O488" s="268"/>
      <c r="P488" s="268"/>
      <c r="Q488" s="268"/>
      <c r="R488" s="268"/>
      <c r="S488" s="268"/>
      <c r="T488" s="269"/>
      <c r="U488" s="239"/>
      <c r="V488" s="240"/>
      <c r="W488" s="240"/>
      <c r="X488" s="240"/>
    </row>
    <row r="489" spans="1:29" ht="16.5" customHeight="1">
      <c r="A489" s="189"/>
      <c r="B489" s="190"/>
      <c r="C489" s="191"/>
      <c r="D489" s="252"/>
      <c r="E489" s="259"/>
      <c r="F489" s="254"/>
      <c r="G489" s="264"/>
      <c r="H489" s="265"/>
      <c r="I489" s="266"/>
      <c r="J489" s="270"/>
      <c r="K489" s="271"/>
      <c r="L489" s="271"/>
      <c r="M489" s="271"/>
      <c r="N489" s="271"/>
      <c r="O489" s="271"/>
      <c r="P489" s="271"/>
      <c r="Q489" s="271"/>
      <c r="R489" s="271"/>
      <c r="S489" s="271"/>
      <c r="T489" s="272"/>
      <c r="U489" s="241"/>
      <c r="V489" s="243" t="s">
        <v>19</v>
      </c>
      <c r="W489" s="245" t="s">
        <v>11</v>
      </c>
      <c r="X489" s="246"/>
    </row>
    <row r="490" spans="1:29" ht="27" customHeight="1">
      <c r="A490" s="192"/>
      <c r="B490" s="193"/>
      <c r="C490" s="194"/>
      <c r="D490" s="253"/>
      <c r="E490" s="260"/>
      <c r="F490" s="242"/>
      <c r="G490" s="273" t="s">
        <v>18</v>
      </c>
      <c r="H490" s="274"/>
      <c r="I490" s="275"/>
      <c r="J490" s="80" t="s">
        <v>32</v>
      </c>
      <c r="K490" s="81" t="s">
        <v>33</v>
      </c>
      <c r="L490" s="81" t="s">
        <v>34</v>
      </c>
      <c r="M490" s="81" t="s">
        <v>35</v>
      </c>
      <c r="N490" s="81" t="s">
        <v>36</v>
      </c>
      <c r="O490" s="81" t="s">
        <v>37</v>
      </c>
      <c r="P490" s="81" t="s">
        <v>38</v>
      </c>
      <c r="Q490" s="63" t="str">
        <f>IF(AC493="","",AC493)</f>
        <v/>
      </c>
      <c r="R490" s="81" t="s">
        <v>39</v>
      </c>
      <c r="S490" s="58"/>
      <c r="T490" s="59"/>
      <c r="U490" s="242"/>
      <c r="V490" s="244"/>
      <c r="W490" s="247"/>
      <c r="X490" s="248"/>
    </row>
    <row r="491" spans="1:29" ht="4.5" customHeight="1"/>
    <row r="492" spans="1:29" ht="21.75" customHeight="1">
      <c r="A492" s="66" t="s">
        <v>10</v>
      </c>
      <c r="B492" s="276" t="s">
        <v>9</v>
      </c>
      <c r="C492" s="277"/>
      <c r="D492" s="277"/>
      <c r="E492" s="277"/>
      <c r="F492" s="278"/>
      <c r="G492" s="85" t="s">
        <v>8</v>
      </c>
      <c r="H492" s="86"/>
      <c r="I492" s="279" t="str">
        <f>IFERROR(VLOOKUP(D485,基本登録!$B$8:$G$13,5,FALSE),"")</f>
        <v>予選</v>
      </c>
      <c r="J492" s="279"/>
      <c r="K492" s="279"/>
      <c r="L492" s="87"/>
      <c r="M492" s="86"/>
      <c r="N492" s="279" t="str">
        <f>IFERROR(VLOOKUP(D485,基本登録!$B$8:$G$13,6,FALSE),"")</f>
        <v>準決勝</v>
      </c>
      <c r="O492" s="279"/>
      <c r="P492" s="279"/>
      <c r="Q492" s="87"/>
      <c r="R492" s="91"/>
      <c r="S492" s="277"/>
      <c r="T492" s="277"/>
      <c r="U492" s="277"/>
      <c r="V492" s="92"/>
      <c r="W492" s="280" t="s">
        <v>7</v>
      </c>
      <c r="X492" s="281"/>
    </row>
    <row r="493" spans="1:29" ht="21.75" customHeight="1">
      <c r="A493" s="71" t="str">
        <f>基本登録!$A$16</f>
        <v>１</v>
      </c>
      <c r="B493" s="282" t="str">
        <f>IF('都個人（男子）'!AC493="","",VLOOKUP(AC493,都個人!$B:$G,4,FALSE))</f>
        <v/>
      </c>
      <c r="C493" s="283"/>
      <c r="D493" s="283"/>
      <c r="E493" s="283"/>
      <c r="F493" s="284"/>
      <c r="G493" s="72" t="str">
        <f>IF('都個人（男子）'!AC493="","",VLOOKUP(AC493,都個人!$B:$G,5,FALSE))</f>
        <v/>
      </c>
      <c r="H493" s="84"/>
      <c r="I493" s="84"/>
      <c r="J493" s="84"/>
      <c r="K493" s="57"/>
      <c r="L493" s="89"/>
      <c r="M493" s="84"/>
      <c r="N493" s="84"/>
      <c r="O493" s="84"/>
      <c r="P493" s="57"/>
      <c r="Q493" s="89"/>
      <c r="R493" s="84"/>
      <c r="S493" s="84"/>
      <c r="T493" s="84"/>
      <c r="U493" s="57"/>
      <c r="V493" s="89"/>
      <c r="W493" s="177"/>
      <c r="X493" s="179"/>
      <c r="Y493" s="75"/>
      <c r="AC493" s="54" t="str">
        <f>都個人!B26</f>
        <v/>
      </c>
    </row>
    <row r="494" spans="1:29" ht="21.75" customHeight="1">
      <c r="A494" s="66" t="str">
        <f>基本登録!$A$17</f>
        <v>２</v>
      </c>
      <c r="B494" s="282" t="str">
        <f>IF('都個人（男子）'!AC494="","",VLOOKUP(AC494,都個人!$B:$G,4,FALSE))</f>
        <v/>
      </c>
      <c r="C494" s="283"/>
      <c r="D494" s="283"/>
      <c r="E494" s="283"/>
      <c r="F494" s="284"/>
      <c r="G494" s="72" t="str">
        <f>IF('都個人（男子）'!AC494="","",VLOOKUP(AC494,都個人!$B:$G,5,FALSE))</f>
        <v/>
      </c>
      <c r="H494" s="84"/>
      <c r="I494" s="84"/>
      <c r="J494" s="84"/>
      <c r="K494" s="57"/>
      <c r="L494" s="89"/>
      <c r="M494" s="84"/>
      <c r="N494" s="84"/>
      <c r="O494" s="84"/>
      <c r="P494" s="57"/>
      <c r="Q494" s="89"/>
      <c r="R494" s="84"/>
      <c r="S494" s="84"/>
      <c r="T494" s="84"/>
      <c r="U494" s="57"/>
      <c r="V494" s="89"/>
      <c r="W494" s="177"/>
      <c r="X494" s="179"/>
    </row>
    <row r="495" spans="1:29" ht="21.75" customHeight="1">
      <c r="A495" s="66" t="str">
        <f>基本登録!$A$18</f>
        <v>３</v>
      </c>
      <c r="B495" s="282" t="str">
        <f>IF('都個人（男子）'!AC495="","",VLOOKUP(AC495,都個人!$B:$G,4,FALSE))</f>
        <v/>
      </c>
      <c r="C495" s="283"/>
      <c r="D495" s="283"/>
      <c r="E495" s="283"/>
      <c r="F495" s="284"/>
      <c r="G495" s="72" t="str">
        <f>IF('都個人（男子）'!AC495="","",VLOOKUP(AC495,都個人!$B:$G,5,FALSE))</f>
        <v/>
      </c>
      <c r="H495" s="84"/>
      <c r="I495" s="84"/>
      <c r="J495" s="84"/>
      <c r="K495" s="57"/>
      <c r="L495" s="89"/>
      <c r="M495" s="84"/>
      <c r="N495" s="84"/>
      <c r="O495" s="84"/>
      <c r="P495" s="57"/>
      <c r="Q495" s="89"/>
      <c r="R495" s="84"/>
      <c r="S495" s="84"/>
      <c r="T495" s="84"/>
      <c r="U495" s="57"/>
      <c r="V495" s="89"/>
      <c r="W495" s="177"/>
      <c r="X495" s="179"/>
    </row>
    <row r="496" spans="1:29" ht="21.75" customHeight="1">
      <c r="A496" s="66" t="str">
        <f>基本登録!$A$19</f>
        <v>４</v>
      </c>
      <c r="B496" s="282" t="str">
        <f>IF('都個人（男子）'!AC496="","",VLOOKUP(AC496,都個人!$B:$G,4,FALSE))</f>
        <v/>
      </c>
      <c r="C496" s="283"/>
      <c r="D496" s="283"/>
      <c r="E496" s="283"/>
      <c r="F496" s="284"/>
      <c r="G496" s="72" t="str">
        <f>IF('都個人（男子）'!AC496="","",VLOOKUP(AC496,都個人!$B:$G,5,FALSE))</f>
        <v/>
      </c>
      <c r="H496" s="84"/>
      <c r="I496" s="84"/>
      <c r="J496" s="84"/>
      <c r="K496" s="57"/>
      <c r="L496" s="89"/>
      <c r="M496" s="84"/>
      <c r="N496" s="84"/>
      <c r="O496" s="84"/>
      <c r="P496" s="57"/>
      <c r="Q496" s="89"/>
      <c r="R496" s="84"/>
      <c r="S496" s="84"/>
      <c r="T496" s="84"/>
      <c r="U496" s="57"/>
      <c r="V496" s="89"/>
      <c r="W496" s="177"/>
      <c r="X496" s="179"/>
    </row>
    <row r="497" spans="1:24" ht="21.75" customHeight="1">
      <c r="A497" s="66" t="str">
        <f>基本登録!$A$20</f>
        <v>５</v>
      </c>
      <c r="B497" s="282" t="str">
        <f>IF('都個人（男子）'!AC497="","",VLOOKUP(AC497,都個人!$B:$G,4,FALSE))</f>
        <v/>
      </c>
      <c r="C497" s="283"/>
      <c r="D497" s="283"/>
      <c r="E497" s="283"/>
      <c r="F497" s="284"/>
      <c r="G497" s="72" t="str">
        <f>IF('都個人（男子）'!AC497="","",VLOOKUP(AC497,都個人!$B:$G,5,FALSE))</f>
        <v/>
      </c>
      <c r="H497" s="84"/>
      <c r="I497" s="84"/>
      <c r="J497" s="84"/>
      <c r="K497" s="57"/>
      <c r="L497" s="89"/>
      <c r="M497" s="84"/>
      <c r="N497" s="84"/>
      <c r="O497" s="84"/>
      <c r="P497" s="57"/>
      <c r="Q497" s="89"/>
      <c r="R497" s="84"/>
      <c r="S497" s="84"/>
      <c r="T497" s="84"/>
      <c r="U497" s="57"/>
      <c r="V497" s="89"/>
      <c r="W497" s="177"/>
      <c r="X497" s="179"/>
    </row>
    <row r="498" spans="1:24" ht="21.75" customHeight="1">
      <c r="A498" s="66" t="str">
        <f>基本登録!$A$21</f>
        <v>補</v>
      </c>
      <c r="B498" s="282" t="str">
        <f>IF('都個人（男子）'!AC498="","",VLOOKUP(AC498,都個人!$B:$G,4,FALSE))</f>
        <v/>
      </c>
      <c r="C498" s="283"/>
      <c r="D498" s="283"/>
      <c r="E498" s="283"/>
      <c r="F498" s="284"/>
      <c r="G498" s="72" t="str">
        <f>IF('都個人（男子）'!AC498="","",VLOOKUP(AC498,都個人!$B:$G,5,FALSE))</f>
        <v/>
      </c>
      <c r="H498" s="66"/>
      <c r="I498" s="66"/>
      <c r="J498" s="66"/>
      <c r="K498" s="88"/>
      <c r="L498" s="89"/>
      <c r="M498" s="66"/>
      <c r="N498" s="66"/>
      <c r="O498" s="66"/>
      <c r="P498" s="88"/>
      <c r="Q498" s="89"/>
      <c r="R498" s="66"/>
      <c r="S498" s="66"/>
      <c r="T498" s="66"/>
      <c r="U498" s="88"/>
      <c r="V498" s="89"/>
      <c r="W498" s="177"/>
      <c r="X498" s="179"/>
    </row>
    <row r="499" spans="1:24" ht="19.5" customHeight="1">
      <c r="A499" s="177"/>
      <c r="B499" s="285"/>
      <c r="C499" s="285"/>
      <c r="D499" s="285"/>
      <c r="E499" s="285"/>
      <c r="F499" s="285"/>
      <c r="G499" s="286"/>
      <c r="H499" s="280" t="s">
        <v>5</v>
      </c>
      <c r="I499" s="287"/>
      <c r="J499" s="287"/>
      <c r="K499" s="287"/>
      <c r="L499" s="89"/>
      <c r="M499" s="280" t="s">
        <v>5</v>
      </c>
      <c r="N499" s="287"/>
      <c r="O499" s="287"/>
      <c r="P499" s="287"/>
      <c r="Q499" s="89"/>
      <c r="R499" s="280" t="s">
        <v>5</v>
      </c>
      <c r="S499" s="287"/>
      <c r="T499" s="287"/>
      <c r="U499" s="287"/>
      <c r="V499" s="89"/>
      <c r="W499" s="177"/>
      <c r="X499" s="179"/>
    </row>
    <row r="500" spans="1:24" ht="24.75" customHeight="1">
      <c r="A500" s="276" t="s">
        <v>4</v>
      </c>
      <c r="B500" s="279"/>
      <c r="C500" s="279"/>
      <c r="D500" s="279"/>
      <c r="E500" s="279"/>
      <c r="F500" s="279"/>
      <c r="G500" s="278"/>
      <c r="H500" s="177"/>
      <c r="I500" s="178"/>
      <c r="J500" s="178"/>
      <c r="K500" s="178"/>
      <c r="L500" s="179"/>
      <c r="M500" s="177"/>
      <c r="N500" s="178"/>
      <c r="O500" s="178"/>
      <c r="P500" s="178"/>
      <c r="Q500" s="179"/>
      <c r="R500" s="177"/>
      <c r="S500" s="178"/>
      <c r="T500" s="178"/>
      <c r="U500" s="178"/>
      <c r="V500" s="179"/>
      <c r="W500" s="177"/>
      <c r="X500" s="179"/>
    </row>
    <row r="501" spans="1:24" ht="4.5" customHeight="1">
      <c r="A501" s="288"/>
      <c r="B501" s="240"/>
      <c r="C501" s="240"/>
      <c r="D501" s="240"/>
      <c r="E501" s="240"/>
      <c r="F501" s="240"/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</row>
    <row r="502" spans="1:24">
      <c r="A502" s="229" t="s">
        <v>63</v>
      </c>
      <c r="B502" s="229"/>
      <c r="C502" s="229"/>
      <c r="D502" s="229"/>
      <c r="E502" s="229"/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30"/>
      <c r="R502" s="231" t="s">
        <v>3</v>
      </c>
      <c r="S502" s="231"/>
      <c r="T502" s="231"/>
      <c r="U502" s="231"/>
      <c r="V502" s="231"/>
      <c r="W502" s="231"/>
      <c r="X502" s="231"/>
    </row>
    <row r="503" spans="1:24">
      <c r="A503" s="229" t="s">
        <v>2</v>
      </c>
      <c r="B503" s="229"/>
      <c r="C503" s="229"/>
      <c r="D503" s="229"/>
      <c r="E503" s="229"/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90"/>
      <c r="R503" s="231"/>
      <c r="S503" s="231"/>
      <c r="T503" s="231"/>
      <c r="U503" s="231"/>
      <c r="V503" s="231"/>
      <c r="W503" s="231"/>
      <c r="X503" s="231"/>
    </row>
    <row r="504" spans="1:24" ht="39.75" customHeight="1"/>
    <row r="505" spans="1:24" ht="34.5" customHeight="1"/>
    <row r="506" spans="1:24" ht="24.75" customHeight="1">
      <c r="A506" s="169" t="s">
        <v>12</v>
      </c>
      <c r="B506" s="169"/>
      <c r="C506" s="169"/>
      <c r="D506" s="172" t="str">
        <f>$D$2</f>
        <v>基本登録シートの年度に入力して下さい</v>
      </c>
      <c r="E506" s="172"/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  <c r="T506" s="172"/>
      <c r="U506" s="173"/>
      <c r="V506" s="249" t="s">
        <v>24</v>
      </c>
      <c r="W506" s="250"/>
      <c r="X506" s="251"/>
    </row>
    <row r="507" spans="1:24" ht="26.25" customHeight="1">
      <c r="A507" s="170"/>
      <c r="B507" s="170"/>
      <c r="C507" s="170"/>
      <c r="D507" s="17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  <c r="T507" s="172"/>
      <c r="U507" s="173"/>
      <c r="V507" s="233" t="str">
        <f>IF(VLOOKUP(AC514,都個人!$B:$G,2,FALSE)="","",VLOOKUP(AC514,都個人!$B:$G,2,FALSE))</f>
        <v/>
      </c>
      <c r="W507" s="234"/>
      <c r="X507" s="235"/>
    </row>
    <row r="508" spans="1:24" ht="27" customHeight="1">
      <c r="A508" s="177" t="s">
        <v>23</v>
      </c>
      <c r="B508" s="178"/>
      <c r="C508" s="179"/>
      <c r="D508" s="241"/>
      <c r="E508" s="82" t="s">
        <v>22</v>
      </c>
      <c r="F508" s="241"/>
      <c r="G508" s="249" t="s">
        <v>21</v>
      </c>
      <c r="H508" s="250"/>
      <c r="I508" s="251"/>
      <c r="J508" s="255" t="str">
        <f>基本登録!$B$2</f>
        <v>基本登録シートの学校番号に入力して下さい</v>
      </c>
      <c r="K508" s="256"/>
      <c r="L508" s="256"/>
      <c r="M508" s="256"/>
      <c r="N508" s="256"/>
      <c r="O508" s="256"/>
      <c r="P508" s="256"/>
      <c r="Q508" s="256"/>
      <c r="R508" s="256"/>
      <c r="S508" s="256"/>
      <c r="T508" s="257"/>
      <c r="U508" s="83"/>
      <c r="V508" s="236"/>
      <c r="W508" s="237"/>
      <c r="X508" s="238"/>
    </row>
    <row r="509" spans="1:24" ht="9.75" customHeight="1">
      <c r="A509" s="186">
        <f>基本登録!$B$1</f>
        <v>0</v>
      </c>
      <c r="B509" s="187"/>
      <c r="C509" s="188"/>
      <c r="D509" s="252"/>
      <c r="E509" s="258" t="s">
        <v>50</v>
      </c>
      <c r="F509" s="254"/>
      <c r="G509" s="261" t="s">
        <v>20</v>
      </c>
      <c r="H509" s="262"/>
      <c r="I509" s="263"/>
      <c r="J509" s="267">
        <f>基本登録!$B$3</f>
        <v>0</v>
      </c>
      <c r="K509" s="268"/>
      <c r="L509" s="268"/>
      <c r="M509" s="268"/>
      <c r="N509" s="268"/>
      <c r="O509" s="268"/>
      <c r="P509" s="268"/>
      <c r="Q509" s="268"/>
      <c r="R509" s="268"/>
      <c r="S509" s="268"/>
      <c r="T509" s="269"/>
      <c r="U509" s="239"/>
      <c r="V509" s="240"/>
      <c r="W509" s="240"/>
      <c r="X509" s="240"/>
    </row>
    <row r="510" spans="1:24" ht="16.5" customHeight="1">
      <c r="A510" s="189"/>
      <c r="B510" s="190"/>
      <c r="C510" s="191"/>
      <c r="D510" s="252"/>
      <c r="E510" s="259"/>
      <c r="F510" s="254"/>
      <c r="G510" s="264"/>
      <c r="H510" s="265"/>
      <c r="I510" s="266"/>
      <c r="J510" s="270"/>
      <c r="K510" s="271"/>
      <c r="L510" s="271"/>
      <c r="M510" s="271"/>
      <c r="N510" s="271"/>
      <c r="O510" s="271"/>
      <c r="P510" s="271"/>
      <c r="Q510" s="271"/>
      <c r="R510" s="271"/>
      <c r="S510" s="271"/>
      <c r="T510" s="272"/>
      <c r="U510" s="241"/>
      <c r="V510" s="243" t="s">
        <v>19</v>
      </c>
      <c r="W510" s="245" t="s">
        <v>11</v>
      </c>
      <c r="X510" s="246"/>
    </row>
    <row r="511" spans="1:24" ht="27" customHeight="1">
      <c r="A511" s="192"/>
      <c r="B511" s="193"/>
      <c r="C511" s="194"/>
      <c r="D511" s="253"/>
      <c r="E511" s="260"/>
      <c r="F511" s="242"/>
      <c r="G511" s="273" t="s">
        <v>18</v>
      </c>
      <c r="H511" s="274"/>
      <c r="I511" s="275"/>
      <c r="J511" s="80" t="s">
        <v>32</v>
      </c>
      <c r="K511" s="81" t="s">
        <v>33</v>
      </c>
      <c r="L511" s="81" t="s">
        <v>34</v>
      </c>
      <c r="M511" s="81" t="s">
        <v>35</v>
      </c>
      <c r="N511" s="81" t="s">
        <v>36</v>
      </c>
      <c r="O511" s="81" t="s">
        <v>37</v>
      </c>
      <c r="P511" s="81" t="s">
        <v>38</v>
      </c>
      <c r="Q511" s="63" t="str">
        <f>IF(AC514="","",AC514)</f>
        <v/>
      </c>
      <c r="R511" s="81" t="s">
        <v>39</v>
      </c>
      <c r="S511" s="58"/>
      <c r="T511" s="59"/>
      <c r="U511" s="242"/>
      <c r="V511" s="244"/>
      <c r="W511" s="247"/>
      <c r="X511" s="248"/>
    </row>
    <row r="512" spans="1:24" ht="4.5" customHeight="1"/>
    <row r="513" spans="1:29" ht="21.75" customHeight="1">
      <c r="A513" s="66" t="s">
        <v>10</v>
      </c>
      <c r="B513" s="276" t="s">
        <v>9</v>
      </c>
      <c r="C513" s="277"/>
      <c r="D513" s="277"/>
      <c r="E513" s="277"/>
      <c r="F513" s="278"/>
      <c r="G513" s="85" t="s">
        <v>8</v>
      </c>
      <c r="H513" s="86"/>
      <c r="I513" s="279" t="str">
        <f>IFERROR(VLOOKUP(D506,基本登録!$B$8:$G$13,5,FALSE),"")</f>
        <v>予選</v>
      </c>
      <c r="J513" s="279"/>
      <c r="K513" s="279"/>
      <c r="L513" s="87"/>
      <c r="M513" s="86"/>
      <c r="N513" s="279" t="str">
        <f>IFERROR(VLOOKUP(D506,基本登録!$B$8:$G$13,6,FALSE),"")</f>
        <v>準決勝</v>
      </c>
      <c r="O513" s="279"/>
      <c r="P513" s="279"/>
      <c r="Q513" s="87"/>
      <c r="R513" s="91"/>
      <c r="S513" s="277"/>
      <c r="T513" s="277"/>
      <c r="U513" s="277"/>
      <c r="V513" s="92"/>
      <c r="W513" s="280" t="s">
        <v>7</v>
      </c>
      <c r="X513" s="281"/>
    </row>
    <row r="514" spans="1:29" ht="21.75" customHeight="1">
      <c r="A514" s="71" t="str">
        <f>基本登録!$A$16</f>
        <v>１</v>
      </c>
      <c r="B514" s="282" t="str">
        <f>IF('都個人（男子）'!AC514="","",VLOOKUP(AC514,都個人!$B:$G,4,FALSE))</f>
        <v/>
      </c>
      <c r="C514" s="283"/>
      <c r="D514" s="283"/>
      <c r="E514" s="283"/>
      <c r="F514" s="284"/>
      <c r="G514" s="72" t="str">
        <f>IF('都個人（男子）'!AC514="","",VLOOKUP(AC514,都個人!$B:$G,5,FALSE))</f>
        <v/>
      </c>
      <c r="H514" s="84"/>
      <c r="I514" s="84"/>
      <c r="J514" s="84"/>
      <c r="K514" s="57"/>
      <c r="L514" s="89"/>
      <c r="M514" s="84"/>
      <c r="N514" s="84"/>
      <c r="O514" s="84"/>
      <c r="P514" s="57"/>
      <c r="Q514" s="89"/>
      <c r="R514" s="84"/>
      <c r="S514" s="84"/>
      <c r="T514" s="84"/>
      <c r="U514" s="57"/>
      <c r="V514" s="89"/>
      <c r="W514" s="177"/>
      <c r="X514" s="179"/>
      <c r="Y514" s="75"/>
      <c r="AC514" s="54" t="str">
        <f>都個人!B27</f>
        <v/>
      </c>
    </row>
    <row r="515" spans="1:29" ht="21.75" customHeight="1">
      <c r="A515" s="66" t="str">
        <f>基本登録!$A$17</f>
        <v>２</v>
      </c>
      <c r="B515" s="282" t="str">
        <f>IF('都個人（男子）'!AC515="","",VLOOKUP(AC515,都個人!$B:$G,4,FALSE))</f>
        <v/>
      </c>
      <c r="C515" s="283"/>
      <c r="D515" s="283"/>
      <c r="E515" s="283"/>
      <c r="F515" s="284"/>
      <c r="G515" s="72" t="str">
        <f>IF('都個人（男子）'!AC515="","",VLOOKUP(AC515,都個人!$B:$G,5,FALSE))</f>
        <v/>
      </c>
      <c r="H515" s="84"/>
      <c r="I515" s="84"/>
      <c r="J515" s="84"/>
      <c r="K515" s="57"/>
      <c r="L515" s="89"/>
      <c r="M515" s="84"/>
      <c r="N515" s="84"/>
      <c r="O515" s="84"/>
      <c r="P515" s="57"/>
      <c r="Q515" s="89"/>
      <c r="R515" s="84"/>
      <c r="S515" s="84"/>
      <c r="T515" s="84"/>
      <c r="U515" s="57"/>
      <c r="V515" s="89"/>
      <c r="W515" s="177"/>
      <c r="X515" s="179"/>
    </row>
    <row r="516" spans="1:29" ht="21.75" customHeight="1">
      <c r="A516" s="66" t="str">
        <f>基本登録!$A$18</f>
        <v>３</v>
      </c>
      <c r="B516" s="282" t="str">
        <f>IF('都個人（男子）'!AC516="","",VLOOKUP(AC516,都個人!$B:$G,4,FALSE))</f>
        <v/>
      </c>
      <c r="C516" s="283"/>
      <c r="D516" s="283"/>
      <c r="E516" s="283"/>
      <c r="F516" s="284"/>
      <c r="G516" s="72" t="str">
        <f>IF('都個人（男子）'!AC516="","",VLOOKUP(AC516,都個人!$B:$G,5,FALSE))</f>
        <v/>
      </c>
      <c r="H516" s="84"/>
      <c r="I516" s="84"/>
      <c r="J516" s="84"/>
      <c r="K516" s="57"/>
      <c r="L516" s="89"/>
      <c r="M516" s="84"/>
      <c r="N516" s="84"/>
      <c r="O516" s="84"/>
      <c r="P516" s="57"/>
      <c r="Q516" s="89"/>
      <c r="R516" s="84"/>
      <c r="S516" s="84"/>
      <c r="T516" s="84"/>
      <c r="U516" s="57"/>
      <c r="V516" s="89"/>
      <c r="W516" s="177"/>
      <c r="X516" s="179"/>
    </row>
    <row r="517" spans="1:29" ht="21.75" customHeight="1">
      <c r="A517" s="66" t="str">
        <f>基本登録!$A$19</f>
        <v>４</v>
      </c>
      <c r="B517" s="282" t="str">
        <f>IF('都個人（男子）'!AC517="","",VLOOKUP(AC517,都個人!$B:$G,4,FALSE))</f>
        <v/>
      </c>
      <c r="C517" s="283"/>
      <c r="D517" s="283"/>
      <c r="E517" s="283"/>
      <c r="F517" s="284"/>
      <c r="G517" s="72" t="str">
        <f>IF('都個人（男子）'!AC517="","",VLOOKUP(AC517,都個人!$B:$G,5,FALSE))</f>
        <v/>
      </c>
      <c r="H517" s="84"/>
      <c r="I517" s="84"/>
      <c r="J517" s="84"/>
      <c r="K517" s="57"/>
      <c r="L517" s="89"/>
      <c r="M517" s="84"/>
      <c r="N517" s="84"/>
      <c r="O517" s="84"/>
      <c r="P517" s="57"/>
      <c r="Q517" s="89"/>
      <c r="R517" s="84"/>
      <c r="S517" s="84"/>
      <c r="T517" s="84"/>
      <c r="U517" s="57"/>
      <c r="V517" s="89"/>
      <c r="W517" s="177"/>
      <c r="X517" s="179"/>
    </row>
    <row r="518" spans="1:29" ht="21.75" customHeight="1">
      <c r="A518" s="66" t="str">
        <f>基本登録!$A$20</f>
        <v>５</v>
      </c>
      <c r="B518" s="282" t="str">
        <f>IF('都個人（男子）'!AC518="","",VLOOKUP(AC518,都個人!$B:$G,4,FALSE))</f>
        <v/>
      </c>
      <c r="C518" s="283"/>
      <c r="D518" s="283"/>
      <c r="E518" s="283"/>
      <c r="F518" s="284"/>
      <c r="G518" s="72" t="str">
        <f>IF('都個人（男子）'!AC518="","",VLOOKUP(AC518,都個人!$B:$G,5,FALSE))</f>
        <v/>
      </c>
      <c r="H518" s="84"/>
      <c r="I518" s="84"/>
      <c r="J518" s="84"/>
      <c r="K518" s="57"/>
      <c r="L518" s="89"/>
      <c r="M518" s="84"/>
      <c r="N518" s="84"/>
      <c r="O518" s="84"/>
      <c r="P518" s="57"/>
      <c r="Q518" s="89"/>
      <c r="R518" s="84"/>
      <c r="S518" s="84"/>
      <c r="T518" s="84"/>
      <c r="U518" s="57"/>
      <c r="V518" s="89"/>
      <c r="W518" s="177"/>
      <c r="X518" s="179"/>
    </row>
    <row r="519" spans="1:29" ht="21.75" customHeight="1">
      <c r="A519" s="66" t="str">
        <f>基本登録!$A$21</f>
        <v>補</v>
      </c>
      <c r="B519" s="282" t="str">
        <f>IF('都個人（男子）'!AC519="","",VLOOKUP(AC519,都個人!$B:$G,4,FALSE))</f>
        <v/>
      </c>
      <c r="C519" s="283"/>
      <c r="D519" s="283"/>
      <c r="E519" s="283"/>
      <c r="F519" s="284"/>
      <c r="G519" s="72" t="str">
        <f>IF('都個人（男子）'!AC519="","",VLOOKUP(AC519,都個人!$B:$G,5,FALSE))</f>
        <v/>
      </c>
      <c r="H519" s="66"/>
      <c r="I519" s="66"/>
      <c r="J519" s="66"/>
      <c r="K519" s="88"/>
      <c r="L519" s="89"/>
      <c r="M519" s="66"/>
      <c r="N519" s="66"/>
      <c r="O519" s="66"/>
      <c r="P519" s="88"/>
      <c r="Q519" s="89"/>
      <c r="R519" s="66"/>
      <c r="S519" s="66"/>
      <c r="T519" s="66"/>
      <c r="U519" s="88"/>
      <c r="V519" s="89"/>
      <c r="W519" s="177"/>
      <c r="X519" s="179"/>
    </row>
    <row r="520" spans="1:29" ht="19.5" customHeight="1">
      <c r="A520" s="177"/>
      <c r="B520" s="285"/>
      <c r="C520" s="285"/>
      <c r="D520" s="285"/>
      <c r="E520" s="285"/>
      <c r="F520" s="285"/>
      <c r="G520" s="286"/>
      <c r="H520" s="280" t="s">
        <v>5</v>
      </c>
      <c r="I520" s="287"/>
      <c r="J520" s="287"/>
      <c r="K520" s="287"/>
      <c r="L520" s="89"/>
      <c r="M520" s="280" t="s">
        <v>5</v>
      </c>
      <c r="N520" s="287"/>
      <c r="O520" s="287"/>
      <c r="P520" s="287"/>
      <c r="Q520" s="89"/>
      <c r="R520" s="280" t="s">
        <v>5</v>
      </c>
      <c r="S520" s="287"/>
      <c r="T520" s="287"/>
      <c r="U520" s="287"/>
      <c r="V520" s="89"/>
      <c r="W520" s="177"/>
      <c r="X520" s="179"/>
    </row>
    <row r="521" spans="1:29" ht="24.75" customHeight="1">
      <c r="A521" s="276" t="s">
        <v>4</v>
      </c>
      <c r="B521" s="279"/>
      <c r="C521" s="279"/>
      <c r="D521" s="279"/>
      <c r="E521" s="279"/>
      <c r="F521" s="279"/>
      <c r="G521" s="278"/>
      <c r="H521" s="177"/>
      <c r="I521" s="178"/>
      <c r="J521" s="178"/>
      <c r="K521" s="178"/>
      <c r="L521" s="179"/>
      <c r="M521" s="177"/>
      <c r="N521" s="178"/>
      <c r="O521" s="178"/>
      <c r="P521" s="178"/>
      <c r="Q521" s="179"/>
      <c r="R521" s="177"/>
      <c r="S521" s="178"/>
      <c r="T521" s="178"/>
      <c r="U521" s="178"/>
      <c r="V521" s="179"/>
      <c r="W521" s="177"/>
      <c r="X521" s="179"/>
    </row>
    <row r="522" spans="1:29" ht="4.5" customHeight="1">
      <c r="A522" s="288"/>
      <c r="B522" s="240"/>
      <c r="C522" s="240"/>
      <c r="D522" s="240"/>
      <c r="E522" s="240"/>
      <c r="F522" s="240"/>
      <c r="G522" s="240"/>
      <c r="H522" s="240"/>
      <c r="I522" s="240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  <c r="T522" s="240"/>
      <c r="U522" s="240"/>
      <c r="V522" s="240"/>
      <c r="W522" s="240"/>
      <c r="X522" s="240"/>
    </row>
    <row r="523" spans="1:29">
      <c r="A523" s="229" t="s">
        <v>63</v>
      </c>
      <c r="B523" s="229"/>
      <c r="C523" s="229"/>
      <c r="D523" s="229"/>
      <c r="E523" s="229"/>
      <c r="F523" s="229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30"/>
      <c r="R523" s="231" t="s">
        <v>3</v>
      </c>
      <c r="S523" s="231"/>
      <c r="T523" s="231"/>
      <c r="U523" s="231"/>
      <c r="V523" s="231"/>
      <c r="W523" s="231"/>
      <c r="X523" s="231"/>
    </row>
    <row r="524" spans="1:29">
      <c r="A524" s="229" t="s">
        <v>2</v>
      </c>
      <c r="B524" s="229"/>
      <c r="C524" s="229"/>
      <c r="D524" s="229"/>
      <c r="E524" s="229"/>
      <c r="F524" s="229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90"/>
      <c r="R524" s="231"/>
      <c r="S524" s="231"/>
      <c r="T524" s="231"/>
      <c r="U524" s="231"/>
      <c r="V524" s="231"/>
      <c r="W524" s="231"/>
      <c r="X524" s="231"/>
    </row>
    <row r="525" spans="1:29" ht="39.75" customHeight="1"/>
    <row r="526" spans="1:29" ht="34.5" customHeight="1"/>
    <row r="527" spans="1:29" ht="24.75" customHeight="1">
      <c r="A527" s="169" t="s">
        <v>12</v>
      </c>
      <c r="B527" s="169"/>
      <c r="C527" s="169"/>
      <c r="D527" s="172" t="str">
        <f>$D$2</f>
        <v>基本登録シートの年度に入力して下さい</v>
      </c>
      <c r="E527" s="172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3"/>
      <c r="V527" s="249" t="s">
        <v>24</v>
      </c>
      <c r="W527" s="250"/>
      <c r="X527" s="251"/>
    </row>
    <row r="528" spans="1:29" ht="26.25" customHeight="1">
      <c r="A528" s="170"/>
      <c r="B528" s="170"/>
      <c r="C528" s="170"/>
      <c r="D528" s="172"/>
      <c r="E528" s="172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3"/>
      <c r="V528" s="233" t="str">
        <f>IF(VLOOKUP(AC535,都個人!$B:$G,2,FALSE)="","",VLOOKUP(AC535,都個人!$B:$G,2,FALSE))</f>
        <v/>
      </c>
      <c r="W528" s="234"/>
      <c r="X528" s="235"/>
    </row>
    <row r="529" spans="1:29" ht="27" customHeight="1">
      <c r="A529" s="177" t="s">
        <v>23</v>
      </c>
      <c r="B529" s="178"/>
      <c r="C529" s="179"/>
      <c r="D529" s="241"/>
      <c r="E529" s="82" t="s">
        <v>22</v>
      </c>
      <c r="F529" s="241"/>
      <c r="G529" s="249" t="s">
        <v>21</v>
      </c>
      <c r="H529" s="250"/>
      <c r="I529" s="251"/>
      <c r="J529" s="255" t="str">
        <f>基本登録!$B$2</f>
        <v>基本登録シートの学校番号に入力して下さい</v>
      </c>
      <c r="K529" s="256"/>
      <c r="L529" s="256"/>
      <c r="M529" s="256"/>
      <c r="N529" s="256"/>
      <c r="O529" s="256"/>
      <c r="P529" s="256"/>
      <c r="Q529" s="256"/>
      <c r="R529" s="256"/>
      <c r="S529" s="256"/>
      <c r="T529" s="257"/>
      <c r="U529" s="83"/>
      <c r="V529" s="236"/>
      <c r="W529" s="237"/>
      <c r="X529" s="238"/>
    </row>
    <row r="530" spans="1:29" ht="9.75" customHeight="1">
      <c r="A530" s="186">
        <f>基本登録!$B$1</f>
        <v>0</v>
      </c>
      <c r="B530" s="187"/>
      <c r="C530" s="188"/>
      <c r="D530" s="252"/>
      <c r="E530" s="258" t="s">
        <v>50</v>
      </c>
      <c r="F530" s="254"/>
      <c r="G530" s="261" t="s">
        <v>20</v>
      </c>
      <c r="H530" s="262"/>
      <c r="I530" s="263"/>
      <c r="J530" s="267">
        <f>基本登録!$B$3</f>
        <v>0</v>
      </c>
      <c r="K530" s="268"/>
      <c r="L530" s="268"/>
      <c r="M530" s="268"/>
      <c r="N530" s="268"/>
      <c r="O530" s="268"/>
      <c r="P530" s="268"/>
      <c r="Q530" s="268"/>
      <c r="R530" s="268"/>
      <c r="S530" s="268"/>
      <c r="T530" s="269"/>
      <c r="U530" s="239"/>
      <c r="V530" s="240"/>
      <c r="W530" s="240"/>
      <c r="X530" s="240"/>
    </row>
    <row r="531" spans="1:29" ht="16.5" customHeight="1">
      <c r="A531" s="189"/>
      <c r="B531" s="190"/>
      <c r="C531" s="191"/>
      <c r="D531" s="252"/>
      <c r="E531" s="259"/>
      <c r="F531" s="254"/>
      <c r="G531" s="264"/>
      <c r="H531" s="265"/>
      <c r="I531" s="266"/>
      <c r="J531" s="270"/>
      <c r="K531" s="271"/>
      <c r="L531" s="271"/>
      <c r="M531" s="271"/>
      <c r="N531" s="271"/>
      <c r="O531" s="271"/>
      <c r="P531" s="271"/>
      <c r="Q531" s="271"/>
      <c r="R531" s="271"/>
      <c r="S531" s="271"/>
      <c r="T531" s="272"/>
      <c r="U531" s="241"/>
      <c r="V531" s="243" t="s">
        <v>19</v>
      </c>
      <c r="W531" s="245" t="s">
        <v>11</v>
      </c>
      <c r="X531" s="246"/>
    </row>
    <row r="532" spans="1:29" ht="27" customHeight="1">
      <c r="A532" s="192"/>
      <c r="B532" s="193"/>
      <c r="C532" s="194"/>
      <c r="D532" s="253"/>
      <c r="E532" s="260"/>
      <c r="F532" s="242"/>
      <c r="G532" s="273" t="s">
        <v>18</v>
      </c>
      <c r="H532" s="274"/>
      <c r="I532" s="275"/>
      <c r="J532" s="80" t="s">
        <v>32</v>
      </c>
      <c r="K532" s="81" t="s">
        <v>33</v>
      </c>
      <c r="L532" s="81" t="s">
        <v>34</v>
      </c>
      <c r="M532" s="81" t="s">
        <v>35</v>
      </c>
      <c r="N532" s="81" t="s">
        <v>36</v>
      </c>
      <c r="O532" s="81" t="s">
        <v>37</v>
      </c>
      <c r="P532" s="81" t="s">
        <v>38</v>
      </c>
      <c r="Q532" s="63" t="str">
        <f>IF(AC535="","",AC535)</f>
        <v/>
      </c>
      <c r="R532" s="81" t="s">
        <v>39</v>
      </c>
      <c r="S532" s="58"/>
      <c r="T532" s="59"/>
      <c r="U532" s="242"/>
      <c r="V532" s="244"/>
      <c r="W532" s="247"/>
      <c r="X532" s="248"/>
    </row>
    <row r="533" spans="1:29" ht="4.5" customHeight="1"/>
    <row r="534" spans="1:29" ht="21.75" customHeight="1">
      <c r="A534" s="66" t="s">
        <v>10</v>
      </c>
      <c r="B534" s="276" t="s">
        <v>9</v>
      </c>
      <c r="C534" s="277"/>
      <c r="D534" s="277"/>
      <c r="E534" s="277"/>
      <c r="F534" s="278"/>
      <c r="G534" s="85" t="s">
        <v>8</v>
      </c>
      <c r="H534" s="86"/>
      <c r="I534" s="279" t="str">
        <f>IFERROR(VLOOKUP(D527,基本登録!$B$8:$G$13,5,FALSE),"")</f>
        <v>予選</v>
      </c>
      <c r="J534" s="279"/>
      <c r="K534" s="279"/>
      <c r="L534" s="87"/>
      <c r="M534" s="86"/>
      <c r="N534" s="279" t="str">
        <f>IFERROR(VLOOKUP(D527,基本登録!$B$8:$G$13,6,FALSE),"")</f>
        <v>準決勝</v>
      </c>
      <c r="O534" s="279"/>
      <c r="P534" s="279"/>
      <c r="Q534" s="87"/>
      <c r="R534" s="91"/>
      <c r="S534" s="277"/>
      <c r="T534" s="277"/>
      <c r="U534" s="277"/>
      <c r="V534" s="92"/>
      <c r="W534" s="280" t="s">
        <v>7</v>
      </c>
      <c r="X534" s="281"/>
    </row>
    <row r="535" spans="1:29" ht="21.75" customHeight="1">
      <c r="A535" s="71" t="str">
        <f>基本登録!$A$16</f>
        <v>１</v>
      </c>
      <c r="B535" s="282" t="str">
        <f>IF('都個人（男子）'!AC535="","",VLOOKUP(AC535,都個人!$B:$G,4,FALSE))</f>
        <v/>
      </c>
      <c r="C535" s="283"/>
      <c r="D535" s="283"/>
      <c r="E535" s="283"/>
      <c r="F535" s="284"/>
      <c r="G535" s="72" t="str">
        <f>IF('都個人（男子）'!AC535="","",VLOOKUP(AC535,都個人!$B:$G,5,FALSE))</f>
        <v/>
      </c>
      <c r="H535" s="84"/>
      <c r="I535" s="84"/>
      <c r="J535" s="84"/>
      <c r="K535" s="57"/>
      <c r="L535" s="89"/>
      <c r="M535" s="84"/>
      <c r="N535" s="84"/>
      <c r="O535" s="84"/>
      <c r="P535" s="57"/>
      <c r="Q535" s="89"/>
      <c r="R535" s="84"/>
      <c r="S535" s="84"/>
      <c r="T535" s="84"/>
      <c r="U535" s="57"/>
      <c r="V535" s="89"/>
      <c r="W535" s="177"/>
      <c r="X535" s="179"/>
      <c r="Y535" s="75"/>
      <c r="AC535" s="54" t="str">
        <f>都個人!B28</f>
        <v/>
      </c>
    </row>
    <row r="536" spans="1:29" ht="21.75" customHeight="1">
      <c r="A536" s="66" t="str">
        <f>基本登録!$A$17</f>
        <v>２</v>
      </c>
      <c r="B536" s="282" t="str">
        <f>IF('都個人（男子）'!AC536="","",VLOOKUP(AC536,都個人!$B:$G,4,FALSE))</f>
        <v/>
      </c>
      <c r="C536" s="283"/>
      <c r="D536" s="283"/>
      <c r="E536" s="283"/>
      <c r="F536" s="284"/>
      <c r="G536" s="72" t="str">
        <f>IF('都個人（男子）'!AC536="","",VLOOKUP(AC536,都個人!$B:$G,5,FALSE))</f>
        <v/>
      </c>
      <c r="H536" s="84"/>
      <c r="I536" s="84"/>
      <c r="J536" s="84"/>
      <c r="K536" s="57"/>
      <c r="L536" s="89"/>
      <c r="M536" s="84"/>
      <c r="N536" s="84"/>
      <c r="O536" s="84"/>
      <c r="P536" s="57"/>
      <c r="Q536" s="89"/>
      <c r="R536" s="84"/>
      <c r="S536" s="84"/>
      <c r="T536" s="84"/>
      <c r="U536" s="57"/>
      <c r="V536" s="89"/>
      <c r="W536" s="177"/>
      <c r="X536" s="179"/>
    </row>
    <row r="537" spans="1:29" ht="21.75" customHeight="1">
      <c r="A537" s="66" t="str">
        <f>基本登録!$A$18</f>
        <v>３</v>
      </c>
      <c r="B537" s="282" t="str">
        <f>IF('都個人（男子）'!AC537="","",VLOOKUP(AC537,都個人!$B:$G,4,FALSE))</f>
        <v/>
      </c>
      <c r="C537" s="283"/>
      <c r="D537" s="283"/>
      <c r="E537" s="283"/>
      <c r="F537" s="284"/>
      <c r="G537" s="72" t="str">
        <f>IF('都個人（男子）'!AC537="","",VLOOKUP(AC537,都個人!$B:$G,5,FALSE))</f>
        <v/>
      </c>
      <c r="H537" s="84"/>
      <c r="I537" s="84"/>
      <c r="J537" s="84"/>
      <c r="K537" s="57"/>
      <c r="L537" s="89"/>
      <c r="M537" s="84"/>
      <c r="N537" s="84"/>
      <c r="O537" s="84"/>
      <c r="P537" s="57"/>
      <c r="Q537" s="89"/>
      <c r="R537" s="84"/>
      <c r="S537" s="84"/>
      <c r="T537" s="84"/>
      <c r="U537" s="57"/>
      <c r="V537" s="89"/>
      <c r="W537" s="177"/>
      <c r="X537" s="179"/>
    </row>
    <row r="538" spans="1:29" ht="21.75" customHeight="1">
      <c r="A538" s="66" t="str">
        <f>基本登録!$A$19</f>
        <v>４</v>
      </c>
      <c r="B538" s="282" t="str">
        <f>IF('都個人（男子）'!AC538="","",VLOOKUP(AC538,都個人!$B:$G,4,FALSE))</f>
        <v/>
      </c>
      <c r="C538" s="283"/>
      <c r="D538" s="283"/>
      <c r="E538" s="283"/>
      <c r="F538" s="284"/>
      <c r="G538" s="72" t="str">
        <f>IF('都個人（男子）'!AC538="","",VLOOKUP(AC538,都個人!$B:$G,5,FALSE))</f>
        <v/>
      </c>
      <c r="H538" s="84"/>
      <c r="I538" s="84"/>
      <c r="J538" s="84"/>
      <c r="K538" s="57"/>
      <c r="L538" s="89"/>
      <c r="M538" s="84"/>
      <c r="N538" s="84"/>
      <c r="O538" s="84"/>
      <c r="P538" s="57"/>
      <c r="Q538" s="89"/>
      <c r="R538" s="84"/>
      <c r="S538" s="84"/>
      <c r="T538" s="84"/>
      <c r="U538" s="57"/>
      <c r="V538" s="89"/>
      <c r="W538" s="177"/>
      <c r="X538" s="179"/>
    </row>
    <row r="539" spans="1:29" ht="21.75" customHeight="1">
      <c r="A539" s="66" t="str">
        <f>基本登録!$A$20</f>
        <v>５</v>
      </c>
      <c r="B539" s="282" t="str">
        <f>IF('都個人（男子）'!AC539="","",VLOOKUP(AC539,都個人!$B:$G,4,FALSE))</f>
        <v/>
      </c>
      <c r="C539" s="283"/>
      <c r="D539" s="283"/>
      <c r="E539" s="283"/>
      <c r="F539" s="284"/>
      <c r="G539" s="72" t="str">
        <f>IF('都個人（男子）'!AC539="","",VLOOKUP(AC539,都個人!$B:$G,5,FALSE))</f>
        <v/>
      </c>
      <c r="H539" s="84"/>
      <c r="I539" s="84"/>
      <c r="J539" s="84"/>
      <c r="K539" s="57"/>
      <c r="L539" s="89"/>
      <c r="M539" s="84"/>
      <c r="N539" s="84"/>
      <c r="O539" s="84"/>
      <c r="P539" s="57"/>
      <c r="Q539" s="89"/>
      <c r="R539" s="84"/>
      <c r="S539" s="84"/>
      <c r="T539" s="84"/>
      <c r="U539" s="57"/>
      <c r="V539" s="89"/>
      <c r="W539" s="177"/>
      <c r="X539" s="179"/>
    </row>
    <row r="540" spans="1:29" ht="21.75" customHeight="1">
      <c r="A540" s="66" t="str">
        <f>基本登録!$A$21</f>
        <v>補</v>
      </c>
      <c r="B540" s="282" t="str">
        <f>IF('都個人（男子）'!AC540="","",VLOOKUP(AC540,都個人!$B:$G,4,FALSE))</f>
        <v/>
      </c>
      <c r="C540" s="283"/>
      <c r="D540" s="283"/>
      <c r="E540" s="283"/>
      <c r="F540" s="284"/>
      <c r="G540" s="72" t="str">
        <f>IF('都個人（男子）'!AC540="","",VLOOKUP(AC540,都個人!$B:$G,5,FALSE))</f>
        <v/>
      </c>
      <c r="H540" s="66"/>
      <c r="I540" s="66"/>
      <c r="J540" s="66"/>
      <c r="K540" s="88"/>
      <c r="L540" s="89"/>
      <c r="M540" s="66"/>
      <c r="N540" s="66"/>
      <c r="O540" s="66"/>
      <c r="P540" s="88"/>
      <c r="Q540" s="89"/>
      <c r="R540" s="66"/>
      <c r="S540" s="66"/>
      <c r="T540" s="66"/>
      <c r="U540" s="88"/>
      <c r="V540" s="89"/>
      <c r="W540" s="177"/>
      <c r="X540" s="179"/>
    </row>
    <row r="541" spans="1:29" ht="19.5" customHeight="1">
      <c r="A541" s="177"/>
      <c r="B541" s="285"/>
      <c r="C541" s="285"/>
      <c r="D541" s="285"/>
      <c r="E541" s="285"/>
      <c r="F541" s="285"/>
      <c r="G541" s="286"/>
      <c r="H541" s="280" t="s">
        <v>5</v>
      </c>
      <c r="I541" s="287"/>
      <c r="J541" s="287"/>
      <c r="K541" s="287"/>
      <c r="L541" s="89"/>
      <c r="M541" s="280" t="s">
        <v>5</v>
      </c>
      <c r="N541" s="287"/>
      <c r="O541" s="287"/>
      <c r="P541" s="287"/>
      <c r="Q541" s="89"/>
      <c r="R541" s="280" t="s">
        <v>5</v>
      </c>
      <c r="S541" s="287"/>
      <c r="T541" s="287"/>
      <c r="U541" s="287"/>
      <c r="V541" s="89"/>
      <c r="W541" s="177"/>
      <c r="X541" s="179"/>
    </row>
    <row r="542" spans="1:29" ht="24.75" customHeight="1">
      <c r="A542" s="276" t="s">
        <v>4</v>
      </c>
      <c r="B542" s="279"/>
      <c r="C542" s="279"/>
      <c r="D542" s="279"/>
      <c r="E542" s="279"/>
      <c r="F542" s="279"/>
      <c r="G542" s="278"/>
      <c r="H542" s="177"/>
      <c r="I542" s="178"/>
      <c r="J542" s="178"/>
      <c r="K542" s="178"/>
      <c r="L542" s="179"/>
      <c r="M542" s="177"/>
      <c r="N542" s="178"/>
      <c r="O542" s="178"/>
      <c r="P542" s="178"/>
      <c r="Q542" s="179"/>
      <c r="R542" s="177"/>
      <c r="S542" s="178"/>
      <c r="T542" s="178"/>
      <c r="U542" s="178"/>
      <c r="V542" s="179"/>
      <c r="W542" s="177"/>
      <c r="X542" s="179"/>
    </row>
    <row r="543" spans="1:29" ht="4.5" customHeight="1">
      <c r="A543" s="288"/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240"/>
      <c r="P543" s="240"/>
      <c r="Q543" s="240"/>
      <c r="R543" s="240"/>
      <c r="S543" s="240"/>
      <c r="T543" s="240"/>
      <c r="U543" s="240"/>
      <c r="V543" s="240"/>
      <c r="W543" s="240"/>
      <c r="X543" s="240"/>
    </row>
    <row r="544" spans="1:29">
      <c r="A544" s="229" t="s">
        <v>63</v>
      </c>
      <c r="B544" s="229"/>
      <c r="C544" s="229"/>
      <c r="D544" s="229"/>
      <c r="E544" s="229"/>
      <c r="F544" s="229"/>
      <c r="G544" s="229"/>
      <c r="H544" s="229"/>
      <c r="I544" s="229"/>
      <c r="J544" s="229"/>
      <c r="K544" s="229"/>
      <c r="L544" s="229"/>
      <c r="M544" s="229"/>
      <c r="N544" s="229"/>
      <c r="O544" s="229"/>
      <c r="P544" s="229"/>
      <c r="Q544" s="230"/>
      <c r="R544" s="231" t="s">
        <v>3</v>
      </c>
      <c r="S544" s="231"/>
      <c r="T544" s="231"/>
      <c r="U544" s="231"/>
      <c r="V544" s="231"/>
      <c r="W544" s="231"/>
      <c r="X544" s="231"/>
    </row>
    <row r="545" spans="1:29">
      <c r="A545" s="229" t="s">
        <v>2</v>
      </c>
      <c r="B545" s="229"/>
      <c r="C545" s="229"/>
      <c r="D545" s="229"/>
      <c r="E545" s="229"/>
      <c r="F545" s="229"/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90"/>
      <c r="R545" s="231"/>
      <c r="S545" s="231"/>
      <c r="T545" s="231"/>
      <c r="U545" s="231"/>
      <c r="V545" s="231"/>
      <c r="W545" s="231"/>
      <c r="X545" s="231"/>
    </row>
    <row r="546" spans="1:29" ht="39.75" customHeight="1"/>
    <row r="547" spans="1:29" ht="34.5" customHeight="1"/>
    <row r="548" spans="1:29" ht="24.75" customHeight="1">
      <c r="A548" s="169" t="s">
        <v>12</v>
      </c>
      <c r="B548" s="169"/>
      <c r="C548" s="169"/>
      <c r="D548" s="172" t="str">
        <f>$D$2</f>
        <v>基本登録シートの年度に入力して下さい</v>
      </c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3"/>
      <c r="V548" s="249" t="s">
        <v>24</v>
      </c>
      <c r="W548" s="250"/>
      <c r="X548" s="251"/>
    </row>
    <row r="549" spans="1:29" ht="26.25" customHeight="1">
      <c r="A549" s="170"/>
      <c r="B549" s="170"/>
      <c r="C549" s="170"/>
      <c r="D549" s="17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  <c r="T549" s="172"/>
      <c r="U549" s="173"/>
      <c r="V549" s="233" t="str">
        <f>IF(VLOOKUP(AC556,都個人!$B:$G,2,FALSE)="","",VLOOKUP(AC556,都個人!$B:$G,2,FALSE))</f>
        <v/>
      </c>
      <c r="W549" s="234"/>
      <c r="X549" s="235"/>
    </row>
    <row r="550" spans="1:29" ht="27" customHeight="1">
      <c r="A550" s="177" t="s">
        <v>23</v>
      </c>
      <c r="B550" s="178"/>
      <c r="C550" s="179"/>
      <c r="D550" s="241"/>
      <c r="E550" s="82" t="s">
        <v>22</v>
      </c>
      <c r="F550" s="241"/>
      <c r="G550" s="249" t="s">
        <v>21</v>
      </c>
      <c r="H550" s="250"/>
      <c r="I550" s="251"/>
      <c r="J550" s="255" t="str">
        <f>基本登録!$B$2</f>
        <v>基本登録シートの学校番号に入力して下さい</v>
      </c>
      <c r="K550" s="256"/>
      <c r="L550" s="256"/>
      <c r="M550" s="256"/>
      <c r="N550" s="256"/>
      <c r="O550" s="256"/>
      <c r="P550" s="256"/>
      <c r="Q550" s="256"/>
      <c r="R550" s="256"/>
      <c r="S550" s="256"/>
      <c r="T550" s="257"/>
      <c r="U550" s="83"/>
      <c r="V550" s="236"/>
      <c r="W550" s="237"/>
      <c r="X550" s="238"/>
    </row>
    <row r="551" spans="1:29" ht="9.75" customHeight="1">
      <c r="A551" s="186">
        <f>基本登録!$B$1</f>
        <v>0</v>
      </c>
      <c r="B551" s="187"/>
      <c r="C551" s="188"/>
      <c r="D551" s="252"/>
      <c r="E551" s="258" t="s">
        <v>50</v>
      </c>
      <c r="F551" s="254"/>
      <c r="G551" s="261" t="s">
        <v>20</v>
      </c>
      <c r="H551" s="262"/>
      <c r="I551" s="263"/>
      <c r="J551" s="267">
        <f>基本登録!$B$3</f>
        <v>0</v>
      </c>
      <c r="K551" s="268"/>
      <c r="L551" s="268"/>
      <c r="M551" s="268"/>
      <c r="N551" s="268"/>
      <c r="O551" s="268"/>
      <c r="P551" s="268"/>
      <c r="Q551" s="268"/>
      <c r="R551" s="268"/>
      <c r="S551" s="268"/>
      <c r="T551" s="269"/>
      <c r="U551" s="239"/>
      <c r="V551" s="240"/>
      <c r="W551" s="240"/>
      <c r="X551" s="240"/>
    </row>
    <row r="552" spans="1:29" ht="16.5" customHeight="1">
      <c r="A552" s="189"/>
      <c r="B552" s="190"/>
      <c r="C552" s="191"/>
      <c r="D552" s="252"/>
      <c r="E552" s="259"/>
      <c r="F552" s="254"/>
      <c r="G552" s="264"/>
      <c r="H552" s="265"/>
      <c r="I552" s="266"/>
      <c r="J552" s="270"/>
      <c r="K552" s="271"/>
      <c r="L552" s="271"/>
      <c r="M552" s="271"/>
      <c r="N552" s="271"/>
      <c r="O552" s="271"/>
      <c r="P552" s="271"/>
      <c r="Q552" s="271"/>
      <c r="R552" s="271"/>
      <c r="S552" s="271"/>
      <c r="T552" s="272"/>
      <c r="U552" s="241"/>
      <c r="V552" s="243" t="s">
        <v>19</v>
      </c>
      <c r="W552" s="245" t="s">
        <v>11</v>
      </c>
      <c r="X552" s="246"/>
    </row>
    <row r="553" spans="1:29" ht="27" customHeight="1">
      <c r="A553" s="192"/>
      <c r="B553" s="193"/>
      <c r="C553" s="194"/>
      <c r="D553" s="253"/>
      <c r="E553" s="260"/>
      <c r="F553" s="242"/>
      <c r="G553" s="273" t="s">
        <v>18</v>
      </c>
      <c r="H553" s="274"/>
      <c r="I553" s="275"/>
      <c r="J553" s="80" t="s">
        <v>32</v>
      </c>
      <c r="K553" s="81" t="s">
        <v>33</v>
      </c>
      <c r="L553" s="81" t="s">
        <v>34</v>
      </c>
      <c r="M553" s="81" t="s">
        <v>35</v>
      </c>
      <c r="N553" s="81" t="s">
        <v>36</v>
      </c>
      <c r="O553" s="81" t="s">
        <v>37</v>
      </c>
      <c r="P553" s="81" t="s">
        <v>38</v>
      </c>
      <c r="Q553" s="63" t="str">
        <f>IF(AC556="","",AC556)</f>
        <v/>
      </c>
      <c r="R553" s="81" t="s">
        <v>39</v>
      </c>
      <c r="S553" s="58"/>
      <c r="T553" s="59"/>
      <c r="U553" s="242"/>
      <c r="V553" s="244"/>
      <c r="W553" s="247"/>
      <c r="X553" s="248"/>
    </row>
    <row r="554" spans="1:29" ht="4.5" customHeight="1"/>
    <row r="555" spans="1:29" ht="21.75" customHeight="1">
      <c r="A555" s="66" t="s">
        <v>10</v>
      </c>
      <c r="B555" s="276" t="s">
        <v>9</v>
      </c>
      <c r="C555" s="277"/>
      <c r="D555" s="277"/>
      <c r="E555" s="277"/>
      <c r="F555" s="278"/>
      <c r="G555" s="85" t="s">
        <v>8</v>
      </c>
      <c r="H555" s="86"/>
      <c r="I555" s="279" t="str">
        <f>IFERROR(VLOOKUP(D548,基本登録!$B$8:$G$13,5,FALSE),"")</f>
        <v>予選</v>
      </c>
      <c r="J555" s="279"/>
      <c r="K555" s="279"/>
      <c r="L555" s="87"/>
      <c r="M555" s="86"/>
      <c r="N555" s="279" t="str">
        <f>IFERROR(VLOOKUP(D548,基本登録!$B$8:$G$13,6,FALSE),"")</f>
        <v>準決勝</v>
      </c>
      <c r="O555" s="279"/>
      <c r="P555" s="279"/>
      <c r="Q555" s="87"/>
      <c r="R555" s="91"/>
      <c r="S555" s="277"/>
      <c r="T555" s="277"/>
      <c r="U555" s="277"/>
      <c r="V555" s="92"/>
      <c r="W555" s="280" t="s">
        <v>7</v>
      </c>
      <c r="X555" s="281"/>
    </row>
    <row r="556" spans="1:29" ht="21.75" customHeight="1">
      <c r="A556" s="71" t="str">
        <f>基本登録!$A$16</f>
        <v>１</v>
      </c>
      <c r="B556" s="282" t="str">
        <f>IF('都個人（男子）'!AC556="","",VLOOKUP(AC556,都個人!$B:$G,4,FALSE))</f>
        <v/>
      </c>
      <c r="C556" s="283"/>
      <c r="D556" s="283"/>
      <c r="E556" s="283"/>
      <c r="F556" s="284"/>
      <c r="G556" s="72" t="str">
        <f>IF('都個人（男子）'!AC556="","",VLOOKUP(AC556,都個人!$B:$G,5,FALSE))</f>
        <v/>
      </c>
      <c r="H556" s="84"/>
      <c r="I556" s="84"/>
      <c r="J556" s="84"/>
      <c r="K556" s="57"/>
      <c r="L556" s="89"/>
      <c r="M556" s="84"/>
      <c r="N556" s="84"/>
      <c r="O556" s="84"/>
      <c r="P556" s="57"/>
      <c r="Q556" s="89"/>
      <c r="R556" s="84"/>
      <c r="S556" s="84"/>
      <c r="T556" s="84"/>
      <c r="U556" s="57"/>
      <c r="V556" s="89"/>
      <c r="W556" s="177"/>
      <c r="X556" s="179"/>
      <c r="Y556" s="75"/>
      <c r="AC556" s="54" t="str">
        <f>都個人!B29</f>
        <v/>
      </c>
    </row>
    <row r="557" spans="1:29" ht="21.75" customHeight="1">
      <c r="A557" s="66" t="str">
        <f>基本登録!$A$17</f>
        <v>２</v>
      </c>
      <c r="B557" s="282" t="str">
        <f>IF('都個人（男子）'!AC557="","",VLOOKUP(AC557,都個人!$B:$G,4,FALSE))</f>
        <v/>
      </c>
      <c r="C557" s="283"/>
      <c r="D557" s="283"/>
      <c r="E557" s="283"/>
      <c r="F557" s="284"/>
      <c r="G557" s="72" t="str">
        <f>IF('都個人（男子）'!AC557="","",VLOOKUP(AC557,都個人!$B:$G,5,FALSE))</f>
        <v/>
      </c>
      <c r="H557" s="84"/>
      <c r="I557" s="84"/>
      <c r="J557" s="84"/>
      <c r="K557" s="57"/>
      <c r="L557" s="89"/>
      <c r="M557" s="84"/>
      <c r="N557" s="84"/>
      <c r="O557" s="84"/>
      <c r="P557" s="57"/>
      <c r="Q557" s="89"/>
      <c r="R557" s="84"/>
      <c r="S557" s="84"/>
      <c r="T557" s="84"/>
      <c r="U557" s="57"/>
      <c r="V557" s="89"/>
      <c r="W557" s="177"/>
      <c r="X557" s="179"/>
    </row>
    <row r="558" spans="1:29" ht="21.75" customHeight="1">
      <c r="A558" s="66" t="str">
        <f>基本登録!$A$18</f>
        <v>３</v>
      </c>
      <c r="B558" s="282" t="str">
        <f>IF('都個人（男子）'!AC558="","",VLOOKUP(AC558,都個人!$B:$G,4,FALSE))</f>
        <v/>
      </c>
      <c r="C558" s="283"/>
      <c r="D558" s="283"/>
      <c r="E558" s="283"/>
      <c r="F558" s="284"/>
      <c r="G558" s="72" t="str">
        <f>IF('都個人（男子）'!AC558="","",VLOOKUP(AC558,都個人!$B:$G,5,FALSE))</f>
        <v/>
      </c>
      <c r="H558" s="84"/>
      <c r="I558" s="84"/>
      <c r="J558" s="84"/>
      <c r="K558" s="57"/>
      <c r="L558" s="89"/>
      <c r="M558" s="84"/>
      <c r="N558" s="84"/>
      <c r="O558" s="84"/>
      <c r="P558" s="57"/>
      <c r="Q558" s="89"/>
      <c r="R558" s="84"/>
      <c r="S558" s="84"/>
      <c r="T558" s="84"/>
      <c r="U558" s="57"/>
      <c r="V558" s="89"/>
      <c r="W558" s="177"/>
      <c r="X558" s="179"/>
    </row>
    <row r="559" spans="1:29" ht="21.75" customHeight="1">
      <c r="A559" s="66" t="str">
        <f>基本登録!$A$19</f>
        <v>４</v>
      </c>
      <c r="B559" s="282" t="str">
        <f>IF('都個人（男子）'!AC559="","",VLOOKUP(AC559,都個人!$B:$G,4,FALSE))</f>
        <v/>
      </c>
      <c r="C559" s="283"/>
      <c r="D559" s="283"/>
      <c r="E559" s="283"/>
      <c r="F559" s="284"/>
      <c r="G559" s="72" t="str">
        <f>IF('都個人（男子）'!AC559="","",VLOOKUP(AC559,都個人!$B:$G,5,FALSE))</f>
        <v/>
      </c>
      <c r="H559" s="84"/>
      <c r="I559" s="84"/>
      <c r="J559" s="84"/>
      <c r="K559" s="57"/>
      <c r="L559" s="89"/>
      <c r="M559" s="84"/>
      <c r="N559" s="84"/>
      <c r="O559" s="84"/>
      <c r="P559" s="57"/>
      <c r="Q559" s="89"/>
      <c r="R559" s="84"/>
      <c r="S559" s="84"/>
      <c r="T559" s="84"/>
      <c r="U559" s="57"/>
      <c r="V559" s="89"/>
      <c r="W559" s="177"/>
      <c r="X559" s="179"/>
    </row>
    <row r="560" spans="1:29" ht="21.75" customHeight="1">
      <c r="A560" s="66" t="str">
        <f>基本登録!$A$20</f>
        <v>５</v>
      </c>
      <c r="B560" s="282" t="str">
        <f>IF('都個人（男子）'!AC560="","",VLOOKUP(AC560,都個人!$B:$G,4,FALSE))</f>
        <v/>
      </c>
      <c r="C560" s="283"/>
      <c r="D560" s="283"/>
      <c r="E560" s="283"/>
      <c r="F560" s="284"/>
      <c r="G560" s="72" t="str">
        <f>IF('都個人（男子）'!AC560="","",VLOOKUP(AC560,都個人!$B:$G,5,FALSE))</f>
        <v/>
      </c>
      <c r="H560" s="84"/>
      <c r="I560" s="84"/>
      <c r="J560" s="84"/>
      <c r="K560" s="57"/>
      <c r="L560" s="89"/>
      <c r="M560" s="84"/>
      <c r="N560" s="84"/>
      <c r="O560" s="84"/>
      <c r="P560" s="57"/>
      <c r="Q560" s="89"/>
      <c r="R560" s="84"/>
      <c r="S560" s="84"/>
      <c r="T560" s="84"/>
      <c r="U560" s="57"/>
      <c r="V560" s="89"/>
      <c r="W560" s="177"/>
      <c r="X560" s="179"/>
    </row>
    <row r="561" spans="1:24" ht="21.75" customHeight="1">
      <c r="A561" s="66" t="str">
        <f>基本登録!$A$21</f>
        <v>補</v>
      </c>
      <c r="B561" s="282" t="str">
        <f>IF('都個人（男子）'!AC561="","",VLOOKUP(AC561,都個人!$B:$G,4,FALSE))</f>
        <v/>
      </c>
      <c r="C561" s="283"/>
      <c r="D561" s="283"/>
      <c r="E561" s="283"/>
      <c r="F561" s="284"/>
      <c r="G561" s="72" t="str">
        <f>IF('都個人（男子）'!AC561="","",VLOOKUP(AC561,都個人!$B:$G,5,FALSE))</f>
        <v/>
      </c>
      <c r="H561" s="66"/>
      <c r="I561" s="66"/>
      <c r="J561" s="66"/>
      <c r="K561" s="88"/>
      <c r="L561" s="89"/>
      <c r="M561" s="66"/>
      <c r="N561" s="66"/>
      <c r="O561" s="66"/>
      <c r="P561" s="88"/>
      <c r="Q561" s="89"/>
      <c r="R561" s="66"/>
      <c r="S561" s="66"/>
      <c r="T561" s="66"/>
      <c r="U561" s="88"/>
      <c r="V561" s="89"/>
      <c r="W561" s="177"/>
      <c r="X561" s="179"/>
    </row>
    <row r="562" spans="1:24" ht="19.5" customHeight="1">
      <c r="A562" s="177"/>
      <c r="B562" s="285"/>
      <c r="C562" s="285"/>
      <c r="D562" s="285"/>
      <c r="E562" s="285"/>
      <c r="F562" s="285"/>
      <c r="G562" s="286"/>
      <c r="H562" s="280" t="s">
        <v>5</v>
      </c>
      <c r="I562" s="287"/>
      <c r="J562" s="287"/>
      <c r="K562" s="287"/>
      <c r="L562" s="89"/>
      <c r="M562" s="280" t="s">
        <v>5</v>
      </c>
      <c r="N562" s="287"/>
      <c r="O562" s="287"/>
      <c r="P562" s="287"/>
      <c r="Q562" s="89"/>
      <c r="R562" s="280" t="s">
        <v>5</v>
      </c>
      <c r="S562" s="287"/>
      <c r="T562" s="287"/>
      <c r="U562" s="287"/>
      <c r="V562" s="89"/>
      <c r="W562" s="177"/>
      <c r="X562" s="179"/>
    </row>
    <row r="563" spans="1:24" ht="24.75" customHeight="1">
      <c r="A563" s="276" t="s">
        <v>4</v>
      </c>
      <c r="B563" s="279"/>
      <c r="C563" s="279"/>
      <c r="D563" s="279"/>
      <c r="E563" s="279"/>
      <c r="F563" s="279"/>
      <c r="G563" s="278"/>
      <c r="H563" s="177"/>
      <c r="I563" s="178"/>
      <c r="J563" s="178"/>
      <c r="K563" s="178"/>
      <c r="L563" s="179"/>
      <c r="M563" s="177"/>
      <c r="N563" s="178"/>
      <c r="O563" s="178"/>
      <c r="P563" s="178"/>
      <c r="Q563" s="179"/>
      <c r="R563" s="177"/>
      <c r="S563" s="178"/>
      <c r="T563" s="178"/>
      <c r="U563" s="178"/>
      <c r="V563" s="179"/>
      <c r="W563" s="177"/>
      <c r="X563" s="179"/>
    </row>
    <row r="564" spans="1:24" ht="4.5" customHeight="1">
      <c r="A564" s="288"/>
      <c r="B564" s="240"/>
      <c r="C564" s="240"/>
      <c r="D564" s="240"/>
      <c r="E564" s="240"/>
      <c r="F564" s="240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0"/>
    </row>
    <row r="565" spans="1:24">
      <c r="A565" s="229" t="s">
        <v>63</v>
      </c>
      <c r="B565" s="229"/>
      <c r="C565" s="229"/>
      <c r="D565" s="229"/>
      <c r="E565" s="229"/>
      <c r="F565" s="229"/>
      <c r="G565" s="229"/>
      <c r="H565" s="229"/>
      <c r="I565" s="229"/>
      <c r="J565" s="229"/>
      <c r="K565" s="229"/>
      <c r="L565" s="229"/>
      <c r="M565" s="229"/>
      <c r="N565" s="229"/>
      <c r="O565" s="229"/>
      <c r="P565" s="229"/>
      <c r="Q565" s="230"/>
      <c r="R565" s="231" t="s">
        <v>3</v>
      </c>
      <c r="S565" s="231"/>
      <c r="T565" s="231"/>
      <c r="U565" s="231"/>
      <c r="V565" s="231"/>
      <c r="W565" s="231"/>
      <c r="X565" s="231"/>
    </row>
    <row r="566" spans="1:24">
      <c r="A566" s="229" t="s">
        <v>2</v>
      </c>
      <c r="B566" s="229"/>
      <c r="C566" s="229"/>
      <c r="D566" s="229"/>
      <c r="E566" s="229"/>
      <c r="F566" s="229"/>
      <c r="G566" s="229"/>
      <c r="H566" s="229"/>
      <c r="I566" s="229"/>
      <c r="J566" s="229"/>
      <c r="K566" s="229"/>
      <c r="L566" s="229"/>
      <c r="M566" s="229"/>
      <c r="N566" s="229"/>
      <c r="O566" s="229"/>
      <c r="P566" s="229"/>
      <c r="Q566" s="90"/>
      <c r="R566" s="231"/>
      <c r="S566" s="231"/>
      <c r="T566" s="231"/>
      <c r="U566" s="231"/>
      <c r="V566" s="231"/>
      <c r="W566" s="231"/>
      <c r="X566" s="231"/>
    </row>
    <row r="567" spans="1:24" ht="39.75" customHeight="1"/>
    <row r="568" spans="1:24" ht="34.5" customHeight="1"/>
    <row r="569" spans="1:24" ht="24.75" customHeight="1">
      <c r="A569" s="169" t="s">
        <v>12</v>
      </c>
      <c r="B569" s="169"/>
      <c r="C569" s="169"/>
      <c r="D569" s="172" t="str">
        <f>$D$2</f>
        <v>基本登録シートの年度に入力して下さい</v>
      </c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3"/>
      <c r="V569" s="249" t="s">
        <v>24</v>
      </c>
      <c r="W569" s="250"/>
      <c r="X569" s="251"/>
    </row>
    <row r="570" spans="1:24" ht="26.25" customHeight="1">
      <c r="A570" s="170"/>
      <c r="B570" s="170"/>
      <c r="C570" s="170"/>
      <c r="D570" s="172"/>
      <c r="E570" s="172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3"/>
      <c r="V570" s="233" t="str">
        <f>IF(VLOOKUP(AC577,都個人!$B:$G,2,FALSE)="","",VLOOKUP(AC577,都個人!$B:$G,2,FALSE))</f>
        <v/>
      </c>
      <c r="W570" s="234"/>
      <c r="X570" s="235"/>
    </row>
    <row r="571" spans="1:24" ht="27" customHeight="1">
      <c r="A571" s="177" t="s">
        <v>23</v>
      </c>
      <c r="B571" s="178"/>
      <c r="C571" s="179"/>
      <c r="D571" s="241"/>
      <c r="E571" s="82" t="s">
        <v>22</v>
      </c>
      <c r="F571" s="241"/>
      <c r="G571" s="249" t="s">
        <v>21</v>
      </c>
      <c r="H571" s="250"/>
      <c r="I571" s="251"/>
      <c r="J571" s="255" t="str">
        <f>基本登録!$B$2</f>
        <v>基本登録シートの学校番号に入力して下さい</v>
      </c>
      <c r="K571" s="256"/>
      <c r="L571" s="256"/>
      <c r="M571" s="256"/>
      <c r="N571" s="256"/>
      <c r="O571" s="256"/>
      <c r="P571" s="256"/>
      <c r="Q571" s="256"/>
      <c r="R571" s="256"/>
      <c r="S571" s="256"/>
      <c r="T571" s="257"/>
      <c r="U571" s="83"/>
      <c r="V571" s="236"/>
      <c r="W571" s="237"/>
      <c r="X571" s="238"/>
    </row>
    <row r="572" spans="1:24" ht="9.75" customHeight="1">
      <c r="A572" s="186">
        <f>基本登録!$B$1</f>
        <v>0</v>
      </c>
      <c r="B572" s="187"/>
      <c r="C572" s="188"/>
      <c r="D572" s="252"/>
      <c r="E572" s="258" t="s">
        <v>50</v>
      </c>
      <c r="F572" s="254"/>
      <c r="G572" s="261" t="s">
        <v>20</v>
      </c>
      <c r="H572" s="262"/>
      <c r="I572" s="263"/>
      <c r="J572" s="267">
        <f>基本登録!$B$3</f>
        <v>0</v>
      </c>
      <c r="K572" s="268"/>
      <c r="L572" s="268"/>
      <c r="M572" s="268"/>
      <c r="N572" s="268"/>
      <c r="O572" s="268"/>
      <c r="P572" s="268"/>
      <c r="Q572" s="268"/>
      <c r="R572" s="268"/>
      <c r="S572" s="268"/>
      <c r="T572" s="269"/>
      <c r="U572" s="239"/>
      <c r="V572" s="240"/>
      <c r="W572" s="240"/>
      <c r="X572" s="240"/>
    </row>
    <row r="573" spans="1:24" ht="16.5" customHeight="1">
      <c r="A573" s="189"/>
      <c r="B573" s="190"/>
      <c r="C573" s="191"/>
      <c r="D573" s="252"/>
      <c r="E573" s="259"/>
      <c r="F573" s="254"/>
      <c r="G573" s="264"/>
      <c r="H573" s="265"/>
      <c r="I573" s="266"/>
      <c r="J573" s="270"/>
      <c r="K573" s="271"/>
      <c r="L573" s="271"/>
      <c r="M573" s="271"/>
      <c r="N573" s="271"/>
      <c r="O573" s="271"/>
      <c r="P573" s="271"/>
      <c r="Q573" s="271"/>
      <c r="R573" s="271"/>
      <c r="S573" s="271"/>
      <c r="T573" s="272"/>
      <c r="U573" s="241"/>
      <c r="V573" s="243" t="s">
        <v>19</v>
      </c>
      <c r="W573" s="245" t="s">
        <v>11</v>
      </c>
      <c r="X573" s="246"/>
    </row>
    <row r="574" spans="1:24" ht="27" customHeight="1">
      <c r="A574" s="192"/>
      <c r="B574" s="193"/>
      <c r="C574" s="194"/>
      <c r="D574" s="253"/>
      <c r="E574" s="260"/>
      <c r="F574" s="242"/>
      <c r="G574" s="273" t="s">
        <v>18</v>
      </c>
      <c r="H574" s="274"/>
      <c r="I574" s="275"/>
      <c r="J574" s="80" t="s">
        <v>32</v>
      </c>
      <c r="K574" s="81" t="s">
        <v>33</v>
      </c>
      <c r="L574" s="81" t="s">
        <v>34</v>
      </c>
      <c r="M574" s="81" t="s">
        <v>35</v>
      </c>
      <c r="N574" s="81" t="s">
        <v>36</v>
      </c>
      <c r="O574" s="81" t="s">
        <v>37</v>
      </c>
      <c r="P574" s="81" t="s">
        <v>38</v>
      </c>
      <c r="Q574" s="63" t="str">
        <f>IF(AC577="","",AC577)</f>
        <v/>
      </c>
      <c r="R574" s="81" t="s">
        <v>39</v>
      </c>
      <c r="S574" s="58"/>
      <c r="T574" s="59"/>
      <c r="U574" s="242"/>
      <c r="V574" s="244"/>
      <c r="W574" s="247"/>
      <c r="X574" s="248"/>
    </row>
    <row r="575" spans="1:24" ht="4.5" customHeight="1"/>
    <row r="576" spans="1:24" ht="21.75" customHeight="1">
      <c r="A576" s="66" t="s">
        <v>10</v>
      </c>
      <c r="B576" s="276" t="s">
        <v>9</v>
      </c>
      <c r="C576" s="277"/>
      <c r="D576" s="277"/>
      <c r="E576" s="277"/>
      <c r="F576" s="278"/>
      <c r="G576" s="85" t="s">
        <v>8</v>
      </c>
      <c r="H576" s="86"/>
      <c r="I576" s="279" t="str">
        <f>IFERROR(VLOOKUP(D569,基本登録!$B$8:$G$13,5,FALSE),"")</f>
        <v>予選</v>
      </c>
      <c r="J576" s="279"/>
      <c r="K576" s="279"/>
      <c r="L576" s="87"/>
      <c r="M576" s="86"/>
      <c r="N576" s="279" t="str">
        <f>IFERROR(VLOOKUP(D569,基本登録!$B$8:$G$13,6,FALSE),"")</f>
        <v>準決勝</v>
      </c>
      <c r="O576" s="279"/>
      <c r="P576" s="279"/>
      <c r="Q576" s="87"/>
      <c r="R576" s="91"/>
      <c r="S576" s="277"/>
      <c r="T576" s="277"/>
      <c r="U576" s="277"/>
      <c r="V576" s="92"/>
      <c r="W576" s="280" t="s">
        <v>7</v>
      </c>
      <c r="X576" s="281"/>
    </row>
    <row r="577" spans="1:29" ht="21.75" customHeight="1">
      <c r="A577" s="71" t="str">
        <f>基本登録!$A$16</f>
        <v>１</v>
      </c>
      <c r="B577" s="282" t="str">
        <f>IF('都個人（男子）'!AC577="","",VLOOKUP(AC577,都個人!$B:$G,4,FALSE))</f>
        <v/>
      </c>
      <c r="C577" s="283"/>
      <c r="D577" s="283"/>
      <c r="E577" s="283"/>
      <c r="F577" s="284"/>
      <c r="G577" s="72" t="str">
        <f>IF('都個人（男子）'!AC577="","",VLOOKUP(AC577,都個人!$B:$G,5,FALSE))</f>
        <v/>
      </c>
      <c r="H577" s="84"/>
      <c r="I577" s="84"/>
      <c r="J577" s="84"/>
      <c r="K577" s="57"/>
      <c r="L577" s="89"/>
      <c r="M577" s="84"/>
      <c r="N577" s="84"/>
      <c r="O577" s="84"/>
      <c r="P577" s="57"/>
      <c r="Q577" s="89"/>
      <c r="R577" s="84"/>
      <c r="S577" s="84"/>
      <c r="T577" s="84"/>
      <c r="U577" s="57"/>
      <c r="V577" s="89"/>
      <c r="W577" s="177"/>
      <c r="X577" s="179"/>
      <c r="Y577" s="75"/>
      <c r="AC577" s="54" t="str">
        <f>都個人!B30</f>
        <v/>
      </c>
    </row>
    <row r="578" spans="1:29" ht="21.75" customHeight="1">
      <c r="A578" s="66" t="str">
        <f>基本登録!$A$17</f>
        <v>２</v>
      </c>
      <c r="B578" s="282" t="str">
        <f>IF('都個人（男子）'!AC578="","",VLOOKUP(AC578,都個人!$B:$G,4,FALSE))</f>
        <v/>
      </c>
      <c r="C578" s="283"/>
      <c r="D578" s="283"/>
      <c r="E578" s="283"/>
      <c r="F578" s="284"/>
      <c r="G578" s="72" t="str">
        <f>IF('都個人（男子）'!AC578="","",VLOOKUP(AC578,都個人!$B:$G,5,FALSE))</f>
        <v/>
      </c>
      <c r="H578" s="84"/>
      <c r="I578" s="84"/>
      <c r="J578" s="84"/>
      <c r="K578" s="57"/>
      <c r="L578" s="89"/>
      <c r="M578" s="84"/>
      <c r="N578" s="84"/>
      <c r="O578" s="84"/>
      <c r="P578" s="57"/>
      <c r="Q578" s="89"/>
      <c r="R578" s="84"/>
      <c r="S578" s="84"/>
      <c r="T578" s="84"/>
      <c r="U578" s="57"/>
      <c r="V578" s="89"/>
      <c r="W578" s="177"/>
      <c r="X578" s="179"/>
    </row>
    <row r="579" spans="1:29" ht="21.75" customHeight="1">
      <c r="A579" s="66" t="str">
        <f>基本登録!$A$18</f>
        <v>３</v>
      </c>
      <c r="B579" s="282" t="str">
        <f>IF('都個人（男子）'!AC579="","",VLOOKUP(AC579,都個人!$B:$G,4,FALSE))</f>
        <v/>
      </c>
      <c r="C579" s="283"/>
      <c r="D579" s="283"/>
      <c r="E579" s="283"/>
      <c r="F579" s="284"/>
      <c r="G579" s="72" t="str">
        <f>IF('都個人（男子）'!AC579="","",VLOOKUP(AC579,都個人!$B:$G,5,FALSE))</f>
        <v/>
      </c>
      <c r="H579" s="84"/>
      <c r="I579" s="84"/>
      <c r="J579" s="84"/>
      <c r="K579" s="57"/>
      <c r="L579" s="89"/>
      <c r="M579" s="84"/>
      <c r="N579" s="84"/>
      <c r="O579" s="84"/>
      <c r="P579" s="57"/>
      <c r="Q579" s="89"/>
      <c r="R579" s="84"/>
      <c r="S579" s="84"/>
      <c r="T579" s="84"/>
      <c r="U579" s="57"/>
      <c r="V579" s="89"/>
      <c r="W579" s="177"/>
      <c r="X579" s="179"/>
    </row>
    <row r="580" spans="1:29" ht="21.75" customHeight="1">
      <c r="A580" s="66" t="str">
        <f>基本登録!$A$19</f>
        <v>４</v>
      </c>
      <c r="B580" s="282" t="str">
        <f>IF('都個人（男子）'!AC580="","",VLOOKUP(AC580,都個人!$B:$G,4,FALSE))</f>
        <v/>
      </c>
      <c r="C580" s="283"/>
      <c r="D580" s="283"/>
      <c r="E580" s="283"/>
      <c r="F580" s="284"/>
      <c r="G580" s="72" t="str">
        <f>IF('都個人（男子）'!AC580="","",VLOOKUP(AC580,都個人!$B:$G,5,FALSE))</f>
        <v/>
      </c>
      <c r="H580" s="84"/>
      <c r="I580" s="84"/>
      <c r="J580" s="84"/>
      <c r="K580" s="57"/>
      <c r="L580" s="89"/>
      <c r="M580" s="84"/>
      <c r="N580" s="84"/>
      <c r="O580" s="84"/>
      <c r="P580" s="57"/>
      <c r="Q580" s="89"/>
      <c r="R580" s="84"/>
      <c r="S580" s="84"/>
      <c r="T580" s="84"/>
      <c r="U580" s="57"/>
      <c r="V580" s="89"/>
      <c r="W580" s="177"/>
      <c r="X580" s="179"/>
    </row>
    <row r="581" spans="1:29" ht="21.75" customHeight="1">
      <c r="A581" s="66" t="str">
        <f>基本登録!$A$20</f>
        <v>５</v>
      </c>
      <c r="B581" s="282" t="str">
        <f>IF('都個人（男子）'!AC581="","",VLOOKUP(AC581,都個人!$B:$G,4,FALSE))</f>
        <v/>
      </c>
      <c r="C581" s="283"/>
      <c r="D581" s="283"/>
      <c r="E581" s="283"/>
      <c r="F581" s="284"/>
      <c r="G581" s="72" t="str">
        <f>IF('都個人（男子）'!AC581="","",VLOOKUP(AC581,都個人!$B:$G,5,FALSE))</f>
        <v/>
      </c>
      <c r="H581" s="84"/>
      <c r="I581" s="84"/>
      <c r="J581" s="84"/>
      <c r="K581" s="57"/>
      <c r="L581" s="89"/>
      <c r="M581" s="84"/>
      <c r="N581" s="84"/>
      <c r="O581" s="84"/>
      <c r="P581" s="57"/>
      <c r="Q581" s="89"/>
      <c r="R581" s="84"/>
      <c r="S581" s="84"/>
      <c r="T581" s="84"/>
      <c r="U581" s="57"/>
      <c r="V581" s="89"/>
      <c r="W581" s="177"/>
      <c r="X581" s="179"/>
    </row>
    <row r="582" spans="1:29" ht="21.75" customHeight="1">
      <c r="A582" s="66" t="str">
        <f>基本登録!$A$21</f>
        <v>補</v>
      </c>
      <c r="B582" s="282" t="str">
        <f>IF('都個人（男子）'!AC582="","",VLOOKUP(AC582,都個人!$B:$G,4,FALSE))</f>
        <v/>
      </c>
      <c r="C582" s="283"/>
      <c r="D582" s="283"/>
      <c r="E582" s="283"/>
      <c r="F582" s="284"/>
      <c r="G582" s="72" t="str">
        <f>IF('都個人（男子）'!AC582="","",VLOOKUP(AC582,都個人!$B:$G,5,FALSE))</f>
        <v/>
      </c>
      <c r="H582" s="66"/>
      <c r="I582" s="66"/>
      <c r="J582" s="66"/>
      <c r="K582" s="88"/>
      <c r="L582" s="89"/>
      <c r="M582" s="66"/>
      <c r="N582" s="66"/>
      <c r="O582" s="66"/>
      <c r="P582" s="88"/>
      <c r="Q582" s="89"/>
      <c r="R582" s="66"/>
      <c r="S582" s="66"/>
      <c r="T582" s="66"/>
      <c r="U582" s="88"/>
      <c r="V582" s="89"/>
      <c r="W582" s="177"/>
      <c r="X582" s="179"/>
    </row>
    <row r="583" spans="1:29" ht="19.5" customHeight="1">
      <c r="A583" s="177"/>
      <c r="B583" s="285"/>
      <c r="C583" s="285"/>
      <c r="D583" s="285"/>
      <c r="E583" s="285"/>
      <c r="F583" s="285"/>
      <c r="G583" s="286"/>
      <c r="H583" s="280" t="s">
        <v>5</v>
      </c>
      <c r="I583" s="287"/>
      <c r="J583" s="287"/>
      <c r="K583" s="287"/>
      <c r="L583" s="89"/>
      <c r="M583" s="280" t="s">
        <v>5</v>
      </c>
      <c r="N583" s="287"/>
      <c r="O583" s="287"/>
      <c r="P583" s="287"/>
      <c r="Q583" s="89"/>
      <c r="R583" s="280" t="s">
        <v>5</v>
      </c>
      <c r="S583" s="287"/>
      <c r="T583" s="287"/>
      <c r="U583" s="287"/>
      <c r="V583" s="89"/>
      <c r="W583" s="177"/>
      <c r="X583" s="179"/>
    </row>
    <row r="584" spans="1:29" ht="24.75" customHeight="1">
      <c r="A584" s="276" t="s">
        <v>4</v>
      </c>
      <c r="B584" s="279"/>
      <c r="C584" s="279"/>
      <c r="D584" s="279"/>
      <c r="E584" s="279"/>
      <c r="F584" s="279"/>
      <c r="G584" s="278"/>
      <c r="H584" s="177"/>
      <c r="I584" s="178"/>
      <c r="J584" s="178"/>
      <c r="K584" s="178"/>
      <c r="L584" s="179"/>
      <c r="M584" s="177"/>
      <c r="N584" s="178"/>
      <c r="O584" s="178"/>
      <c r="P584" s="178"/>
      <c r="Q584" s="179"/>
      <c r="R584" s="177"/>
      <c r="S584" s="178"/>
      <c r="T584" s="178"/>
      <c r="U584" s="178"/>
      <c r="V584" s="179"/>
      <c r="W584" s="177"/>
      <c r="X584" s="179"/>
    </row>
    <row r="585" spans="1:29" ht="4.5" customHeight="1">
      <c r="A585" s="288"/>
      <c r="B585" s="240"/>
      <c r="C585" s="240"/>
      <c r="D585" s="240"/>
      <c r="E585" s="240"/>
      <c r="F585" s="240"/>
      <c r="G585" s="240"/>
      <c r="H585" s="240"/>
      <c r="I585" s="240"/>
      <c r="J585" s="240"/>
      <c r="K585" s="240"/>
      <c r="L585" s="240"/>
      <c r="M585" s="240"/>
      <c r="N585" s="240"/>
      <c r="O585" s="240"/>
      <c r="P585" s="240"/>
      <c r="Q585" s="240"/>
      <c r="R585" s="240"/>
      <c r="S585" s="240"/>
      <c r="T585" s="240"/>
      <c r="U585" s="240"/>
      <c r="V585" s="240"/>
      <c r="W585" s="240"/>
      <c r="X585" s="240"/>
    </row>
    <row r="586" spans="1:29">
      <c r="A586" s="229" t="s">
        <v>63</v>
      </c>
      <c r="B586" s="229"/>
      <c r="C586" s="229"/>
      <c r="D586" s="229"/>
      <c r="E586" s="229"/>
      <c r="F586" s="229"/>
      <c r="G586" s="229"/>
      <c r="H586" s="229"/>
      <c r="I586" s="229"/>
      <c r="J586" s="229"/>
      <c r="K586" s="229"/>
      <c r="L586" s="229"/>
      <c r="M586" s="229"/>
      <c r="N586" s="229"/>
      <c r="O586" s="229"/>
      <c r="P586" s="229"/>
      <c r="Q586" s="230"/>
      <c r="R586" s="231" t="s">
        <v>3</v>
      </c>
      <c r="S586" s="231"/>
      <c r="T586" s="231"/>
      <c r="U586" s="231"/>
      <c r="V586" s="231"/>
      <c r="W586" s="231"/>
      <c r="X586" s="231"/>
    </row>
    <row r="587" spans="1:29">
      <c r="A587" s="229" t="s">
        <v>2</v>
      </c>
      <c r="B587" s="229"/>
      <c r="C587" s="229"/>
      <c r="D587" s="229"/>
      <c r="E587" s="229"/>
      <c r="F587" s="229"/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90"/>
      <c r="R587" s="231"/>
      <c r="S587" s="231"/>
      <c r="T587" s="231"/>
      <c r="U587" s="231"/>
      <c r="V587" s="231"/>
      <c r="W587" s="231"/>
      <c r="X587" s="231"/>
    </row>
    <row r="588" spans="1:29" ht="39.75" customHeight="1"/>
    <row r="589" spans="1:29" ht="34.5" customHeight="1"/>
    <row r="590" spans="1:29" ht="24.75" customHeight="1">
      <c r="A590" s="169" t="s">
        <v>12</v>
      </c>
      <c r="B590" s="169"/>
      <c r="C590" s="169"/>
      <c r="D590" s="172" t="str">
        <f>$D$2</f>
        <v>基本登録シートの年度に入力して下さい</v>
      </c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  <c r="T590" s="172"/>
      <c r="U590" s="173"/>
      <c r="V590" s="249" t="s">
        <v>24</v>
      </c>
      <c r="W590" s="250"/>
      <c r="X590" s="251"/>
    </row>
    <row r="591" spans="1:29" ht="26.25" customHeight="1">
      <c r="A591" s="170"/>
      <c r="B591" s="170"/>
      <c r="C591" s="170"/>
      <c r="D591" s="172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  <c r="T591" s="172"/>
      <c r="U591" s="173"/>
      <c r="V591" s="233" t="str">
        <f>IF(VLOOKUP(AC598,都個人!$B:$G,2,FALSE)="","",VLOOKUP(AC598,都個人!$B:$G,2,FALSE))</f>
        <v/>
      </c>
      <c r="W591" s="234"/>
      <c r="X591" s="235"/>
    </row>
    <row r="592" spans="1:29" ht="27" customHeight="1">
      <c r="A592" s="177" t="s">
        <v>23</v>
      </c>
      <c r="B592" s="178"/>
      <c r="C592" s="179"/>
      <c r="D592" s="241"/>
      <c r="E592" s="82" t="s">
        <v>22</v>
      </c>
      <c r="F592" s="241"/>
      <c r="G592" s="249" t="s">
        <v>21</v>
      </c>
      <c r="H592" s="250"/>
      <c r="I592" s="251"/>
      <c r="J592" s="255" t="str">
        <f>基本登録!$B$2</f>
        <v>基本登録シートの学校番号に入力して下さい</v>
      </c>
      <c r="K592" s="256"/>
      <c r="L592" s="256"/>
      <c r="M592" s="256"/>
      <c r="N592" s="256"/>
      <c r="O592" s="256"/>
      <c r="P592" s="256"/>
      <c r="Q592" s="256"/>
      <c r="R592" s="256"/>
      <c r="S592" s="256"/>
      <c r="T592" s="257"/>
      <c r="U592" s="83"/>
      <c r="V592" s="236"/>
      <c r="W592" s="237"/>
      <c r="X592" s="238"/>
    </row>
    <row r="593" spans="1:29" ht="9.75" customHeight="1">
      <c r="A593" s="186">
        <f>基本登録!$B$1</f>
        <v>0</v>
      </c>
      <c r="B593" s="187"/>
      <c r="C593" s="188"/>
      <c r="D593" s="252"/>
      <c r="E593" s="258" t="s">
        <v>50</v>
      </c>
      <c r="F593" s="254"/>
      <c r="G593" s="261" t="s">
        <v>20</v>
      </c>
      <c r="H593" s="262"/>
      <c r="I593" s="263"/>
      <c r="J593" s="267">
        <f>基本登録!$B$3</f>
        <v>0</v>
      </c>
      <c r="K593" s="268"/>
      <c r="L593" s="268"/>
      <c r="M593" s="268"/>
      <c r="N593" s="268"/>
      <c r="O593" s="268"/>
      <c r="P593" s="268"/>
      <c r="Q593" s="268"/>
      <c r="R593" s="268"/>
      <c r="S593" s="268"/>
      <c r="T593" s="269"/>
      <c r="U593" s="239"/>
      <c r="V593" s="240"/>
      <c r="W593" s="240"/>
      <c r="X593" s="240"/>
    </row>
    <row r="594" spans="1:29" ht="16.5" customHeight="1">
      <c r="A594" s="189"/>
      <c r="B594" s="190"/>
      <c r="C594" s="191"/>
      <c r="D594" s="252"/>
      <c r="E594" s="259"/>
      <c r="F594" s="254"/>
      <c r="G594" s="264"/>
      <c r="H594" s="265"/>
      <c r="I594" s="266"/>
      <c r="J594" s="270"/>
      <c r="K594" s="271"/>
      <c r="L594" s="271"/>
      <c r="M594" s="271"/>
      <c r="N594" s="271"/>
      <c r="O594" s="271"/>
      <c r="P594" s="271"/>
      <c r="Q594" s="271"/>
      <c r="R594" s="271"/>
      <c r="S594" s="271"/>
      <c r="T594" s="272"/>
      <c r="U594" s="241"/>
      <c r="V594" s="243" t="s">
        <v>19</v>
      </c>
      <c r="W594" s="245" t="s">
        <v>11</v>
      </c>
      <c r="X594" s="246"/>
    </row>
    <row r="595" spans="1:29" ht="27" customHeight="1">
      <c r="A595" s="192"/>
      <c r="B595" s="193"/>
      <c r="C595" s="194"/>
      <c r="D595" s="253"/>
      <c r="E595" s="260"/>
      <c r="F595" s="242"/>
      <c r="G595" s="273" t="s">
        <v>18</v>
      </c>
      <c r="H595" s="274"/>
      <c r="I595" s="275"/>
      <c r="J595" s="80" t="s">
        <v>32</v>
      </c>
      <c r="K595" s="81" t="s">
        <v>33</v>
      </c>
      <c r="L595" s="81" t="s">
        <v>34</v>
      </c>
      <c r="M595" s="81" t="s">
        <v>35</v>
      </c>
      <c r="N595" s="81" t="s">
        <v>36</v>
      </c>
      <c r="O595" s="81" t="s">
        <v>37</v>
      </c>
      <c r="P595" s="81" t="s">
        <v>38</v>
      </c>
      <c r="Q595" s="63" t="str">
        <f>IF(AC598="","",AC598)</f>
        <v/>
      </c>
      <c r="R595" s="81" t="s">
        <v>39</v>
      </c>
      <c r="S595" s="58"/>
      <c r="T595" s="59"/>
      <c r="U595" s="242"/>
      <c r="V595" s="244"/>
      <c r="W595" s="247"/>
      <c r="X595" s="248"/>
    </row>
    <row r="596" spans="1:29" ht="4.5" customHeight="1"/>
    <row r="597" spans="1:29" ht="21.75" customHeight="1">
      <c r="A597" s="66" t="s">
        <v>10</v>
      </c>
      <c r="B597" s="276" t="s">
        <v>9</v>
      </c>
      <c r="C597" s="277"/>
      <c r="D597" s="277"/>
      <c r="E597" s="277"/>
      <c r="F597" s="278"/>
      <c r="G597" s="85" t="s">
        <v>8</v>
      </c>
      <c r="H597" s="86"/>
      <c r="I597" s="279" t="str">
        <f>IFERROR(VLOOKUP(D590,基本登録!$B$8:$G$13,5,FALSE),"")</f>
        <v>予選</v>
      </c>
      <c r="J597" s="279"/>
      <c r="K597" s="279"/>
      <c r="L597" s="87"/>
      <c r="M597" s="86"/>
      <c r="N597" s="279" t="str">
        <f>IFERROR(VLOOKUP(D590,基本登録!$B$8:$G$13,6,FALSE),"")</f>
        <v>準決勝</v>
      </c>
      <c r="O597" s="279"/>
      <c r="P597" s="279"/>
      <c r="Q597" s="87"/>
      <c r="R597" s="91"/>
      <c r="S597" s="277"/>
      <c r="T597" s="277"/>
      <c r="U597" s="277"/>
      <c r="V597" s="92"/>
      <c r="W597" s="280" t="s">
        <v>7</v>
      </c>
      <c r="X597" s="281"/>
    </row>
    <row r="598" spans="1:29" ht="21.75" customHeight="1">
      <c r="A598" s="71" t="str">
        <f>基本登録!$A$16</f>
        <v>１</v>
      </c>
      <c r="B598" s="282" t="str">
        <f>IF('都個人（男子）'!AC598="","",VLOOKUP(AC598,都個人!$B:$G,4,FALSE))</f>
        <v/>
      </c>
      <c r="C598" s="283"/>
      <c r="D598" s="283"/>
      <c r="E598" s="283"/>
      <c r="F598" s="284"/>
      <c r="G598" s="72" t="str">
        <f>IF('都個人（男子）'!AC598="","",VLOOKUP(AC598,都個人!$B:$G,5,FALSE))</f>
        <v/>
      </c>
      <c r="H598" s="84"/>
      <c r="I598" s="84"/>
      <c r="J598" s="84"/>
      <c r="K598" s="57"/>
      <c r="L598" s="89"/>
      <c r="M598" s="84"/>
      <c r="N598" s="84"/>
      <c r="O598" s="84"/>
      <c r="P598" s="57"/>
      <c r="Q598" s="89"/>
      <c r="R598" s="84"/>
      <c r="S598" s="84"/>
      <c r="T598" s="84"/>
      <c r="U598" s="57"/>
      <c r="V598" s="89"/>
      <c r="W598" s="177"/>
      <c r="X598" s="179"/>
      <c r="Y598" s="75"/>
      <c r="AC598" s="54" t="str">
        <f>都個人!B31</f>
        <v/>
      </c>
    </row>
    <row r="599" spans="1:29" ht="21.75" customHeight="1">
      <c r="A599" s="66" t="str">
        <f>基本登録!$A$17</f>
        <v>２</v>
      </c>
      <c r="B599" s="282" t="str">
        <f>IF('都個人（男子）'!AC599="","",VLOOKUP(AC599,都個人!$B:$G,4,FALSE))</f>
        <v/>
      </c>
      <c r="C599" s="283"/>
      <c r="D599" s="283"/>
      <c r="E599" s="283"/>
      <c r="F599" s="284"/>
      <c r="G599" s="72" t="str">
        <f>IF('都個人（男子）'!AC599="","",VLOOKUP(AC599,都個人!$B:$G,5,FALSE))</f>
        <v/>
      </c>
      <c r="H599" s="84"/>
      <c r="I599" s="84"/>
      <c r="J599" s="84"/>
      <c r="K599" s="57"/>
      <c r="L599" s="89"/>
      <c r="M599" s="84"/>
      <c r="N599" s="84"/>
      <c r="O599" s="84"/>
      <c r="P599" s="57"/>
      <c r="Q599" s="89"/>
      <c r="R599" s="84"/>
      <c r="S599" s="84"/>
      <c r="T599" s="84"/>
      <c r="U599" s="57"/>
      <c r="V599" s="89"/>
      <c r="W599" s="177"/>
      <c r="X599" s="179"/>
    </row>
    <row r="600" spans="1:29" ht="21.75" customHeight="1">
      <c r="A600" s="66" t="str">
        <f>基本登録!$A$18</f>
        <v>３</v>
      </c>
      <c r="B600" s="282" t="str">
        <f>IF('都個人（男子）'!AC600="","",VLOOKUP(AC600,都個人!$B:$G,4,FALSE))</f>
        <v/>
      </c>
      <c r="C600" s="283"/>
      <c r="D600" s="283"/>
      <c r="E600" s="283"/>
      <c r="F600" s="284"/>
      <c r="G600" s="72" t="str">
        <f>IF('都個人（男子）'!AC600="","",VLOOKUP(AC600,都個人!$B:$G,5,FALSE))</f>
        <v/>
      </c>
      <c r="H600" s="84"/>
      <c r="I600" s="84"/>
      <c r="J600" s="84"/>
      <c r="K600" s="57"/>
      <c r="L600" s="89"/>
      <c r="M600" s="84"/>
      <c r="N600" s="84"/>
      <c r="O600" s="84"/>
      <c r="P600" s="57"/>
      <c r="Q600" s="89"/>
      <c r="R600" s="84"/>
      <c r="S600" s="84"/>
      <c r="T600" s="84"/>
      <c r="U600" s="57"/>
      <c r="V600" s="89"/>
      <c r="W600" s="177"/>
      <c r="X600" s="179"/>
    </row>
    <row r="601" spans="1:29" ht="21.75" customHeight="1">
      <c r="A601" s="66" t="str">
        <f>基本登録!$A$19</f>
        <v>４</v>
      </c>
      <c r="B601" s="282" t="str">
        <f>IF('都個人（男子）'!AC601="","",VLOOKUP(AC601,都個人!$B:$G,4,FALSE))</f>
        <v/>
      </c>
      <c r="C601" s="283"/>
      <c r="D601" s="283"/>
      <c r="E601" s="283"/>
      <c r="F601" s="284"/>
      <c r="G601" s="72" t="str">
        <f>IF('都個人（男子）'!AC601="","",VLOOKUP(AC601,都個人!$B:$G,5,FALSE))</f>
        <v/>
      </c>
      <c r="H601" s="84"/>
      <c r="I601" s="84"/>
      <c r="J601" s="84"/>
      <c r="K601" s="57"/>
      <c r="L601" s="89"/>
      <c r="M601" s="84"/>
      <c r="N601" s="84"/>
      <c r="O601" s="84"/>
      <c r="P601" s="57"/>
      <c r="Q601" s="89"/>
      <c r="R601" s="84"/>
      <c r="S601" s="84"/>
      <c r="T601" s="84"/>
      <c r="U601" s="57"/>
      <c r="V601" s="89"/>
      <c r="W601" s="177"/>
      <c r="X601" s="179"/>
    </row>
    <row r="602" spans="1:29" ht="21.75" customHeight="1">
      <c r="A602" s="66" t="str">
        <f>基本登録!$A$20</f>
        <v>５</v>
      </c>
      <c r="B602" s="282" t="str">
        <f>IF('都個人（男子）'!AC602="","",VLOOKUP(AC602,都個人!$B:$G,4,FALSE))</f>
        <v/>
      </c>
      <c r="C602" s="283"/>
      <c r="D602" s="283"/>
      <c r="E602" s="283"/>
      <c r="F602" s="284"/>
      <c r="G602" s="72" t="str">
        <f>IF('都個人（男子）'!AC602="","",VLOOKUP(AC602,都個人!$B:$G,5,FALSE))</f>
        <v/>
      </c>
      <c r="H602" s="84"/>
      <c r="I602" s="84"/>
      <c r="J602" s="84"/>
      <c r="K602" s="57"/>
      <c r="L602" s="89"/>
      <c r="M602" s="84"/>
      <c r="N602" s="84"/>
      <c r="O602" s="84"/>
      <c r="P602" s="57"/>
      <c r="Q602" s="89"/>
      <c r="R602" s="84"/>
      <c r="S602" s="84"/>
      <c r="T602" s="84"/>
      <c r="U602" s="57"/>
      <c r="V602" s="89"/>
      <c r="W602" s="177"/>
      <c r="X602" s="179"/>
    </row>
    <row r="603" spans="1:29" ht="21.75" customHeight="1">
      <c r="A603" s="66" t="str">
        <f>基本登録!$A$21</f>
        <v>補</v>
      </c>
      <c r="B603" s="282" t="str">
        <f>IF('都個人（男子）'!AC603="","",VLOOKUP(AC603,都個人!$B:$G,4,FALSE))</f>
        <v/>
      </c>
      <c r="C603" s="283"/>
      <c r="D603" s="283"/>
      <c r="E603" s="283"/>
      <c r="F603" s="284"/>
      <c r="G603" s="72" t="str">
        <f>IF('都個人（男子）'!AC603="","",VLOOKUP(AC603,都個人!$B:$G,5,FALSE))</f>
        <v/>
      </c>
      <c r="H603" s="66"/>
      <c r="I603" s="66"/>
      <c r="J603" s="66"/>
      <c r="K603" s="88"/>
      <c r="L603" s="89"/>
      <c r="M603" s="66"/>
      <c r="N603" s="66"/>
      <c r="O603" s="66"/>
      <c r="P603" s="88"/>
      <c r="Q603" s="89"/>
      <c r="R603" s="66"/>
      <c r="S603" s="66"/>
      <c r="T603" s="66"/>
      <c r="U603" s="88"/>
      <c r="V603" s="89"/>
      <c r="W603" s="177"/>
      <c r="X603" s="179"/>
    </row>
    <row r="604" spans="1:29" ht="19.5" customHeight="1">
      <c r="A604" s="177"/>
      <c r="B604" s="285"/>
      <c r="C604" s="285"/>
      <c r="D604" s="285"/>
      <c r="E604" s="285"/>
      <c r="F604" s="285"/>
      <c r="G604" s="286"/>
      <c r="H604" s="280" t="s">
        <v>5</v>
      </c>
      <c r="I604" s="287"/>
      <c r="J604" s="287"/>
      <c r="K604" s="287"/>
      <c r="L604" s="89"/>
      <c r="M604" s="280" t="s">
        <v>5</v>
      </c>
      <c r="N604" s="287"/>
      <c r="O604" s="287"/>
      <c r="P604" s="287"/>
      <c r="Q604" s="89"/>
      <c r="R604" s="280" t="s">
        <v>5</v>
      </c>
      <c r="S604" s="287"/>
      <c r="T604" s="287"/>
      <c r="U604" s="287"/>
      <c r="V604" s="89"/>
      <c r="W604" s="177"/>
      <c r="X604" s="179"/>
    </row>
    <row r="605" spans="1:29" ht="24.75" customHeight="1">
      <c r="A605" s="276" t="s">
        <v>4</v>
      </c>
      <c r="B605" s="279"/>
      <c r="C605" s="279"/>
      <c r="D605" s="279"/>
      <c r="E605" s="279"/>
      <c r="F605" s="279"/>
      <c r="G605" s="278"/>
      <c r="H605" s="177"/>
      <c r="I605" s="178"/>
      <c r="J605" s="178"/>
      <c r="K605" s="178"/>
      <c r="L605" s="179"/>
      <c r="M605" s="177"/>
      <c r="N605" s="178"/>
      <c r="O605" s="178"/>
      <c r="P605" s="178"/>
      <c r="Q605" s="179"/>
      <c r="R605" s="177"/>
      <c r="S605" s="178"/>
      <c r="T605" s="178"/>
      <c r="U605" s="178"/>
      <c r="V605" s="179"/>
      <c r="W605" s="177"/>
      <c r="X605" s="179"/>
    </row>
    <row r="606" spans="1:29" ht="4.5" customHeight="1">
      <c r="A606" s="288"/>
      <c r="B606" s="240"/>
      <c r="C606" s="240"/>
      <c r="D606" s="240"/>
      <c r="E606" s="240"/>
      <c r="F606" s="240"/>
      <c r="G606" s="240"/>
      <c r="H606" s="240"/>
      <c r="I606" s="240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  <c r="V606" s="240"/>
      <c r="W606" s="240"/>
      <c r="X606" s="240"/>
    </row>
    <row r="607" spans="1:29">
      <c r="A607" s="229" t="s">
        <v>63</v>
      </c>
      <c r="B607" s="229"/>
      <c r="C607" s="229"/>
      <c r="D607" s="229"/>
      <c r="E607" s="229"/>
      <c r="F607" s="229"/>
      <c r="G607" s="229"/>
      <c r="H607" s="229"/>
      <c r="I607" s="229"/>
      <c r="J607" s="229"/>
      <c r="K607" s="229"/>
      <c r="L607" s="229"/>
      <c r="M607" s="229"/>
      <c r="N607" s="229"/>
      <c r="O607" s="229"/>
      <c r="P607" s="229"/>
      <c r="Q607" s="230"/>
      <c r="R607" s="231" t="s">
        <v>3</v>
      </c>
      <c r="S607" s="231"/>
      <c r="T607" s="231"/>
      <c r="U607" s="231"/>
      <c r="V607" s="231"/>
      <c r="W607" s="231"/>
      <c r="X607" s="231"/>
    </row>
    <row r="608" spans="1:29">
      <c r="A608" s="229" t="s">
        <v>2</v>
      </c>
      <c r="B608" s="229"/>
      <c r="C608" s="229"/>
      <c r="D608" s="229"/>
      <c r="E608" s="229"/>
      <c r="F608" s="229"/>
      <c r="G608" s="229"/>
      <c r="H608" s="229"/>
      <c r="I608" s="229"/>
      <c r="J608" s="229"/>
      <c r="K608" s="229"/>
      <c r="L608" s="229"/>
      <c r="M608" s="229"/>
      <c r="N608" s="229"/>
      <c r="O608" s="229"/>
      <c r="P608" s="229"/>
      <c r="Q608" s="90"/>
      <c r="R608" s="231"/>
      <c r="S608" s="231"/>
      <c r="T608" s="231"/>
      <c r="U608" s="231"/>
      <c r="V608" s="231"/>
      <c r="W608" s="231"/>
      <c r="X608" s="231"/>
    </row>
    <row r="609" spans="1:29" ht="39.75" customHeight="1"/>
    <row r="610" spans="1:29" ht="34.5" customHeight="1"/>
    <row r="611" spans="1:29" ht="24.75" customHeight="1">
      <c r="A611" s="169" t="s">
        <v>12</v>
      </c>
      <c r="B611" s="169"/>
      <c r="C611" s="169"/>
      <c r="D611" s="172" t="str">
        <f>$D$2</f>
        <v>基本登録シートの年度に入力して下さい</v>
      </c>
      <c r="E611" s="172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  <c r="T611" s="172"/>
      <c r="U611" s="173"/>
      <c r="V611" s="249" t="s">
        <v>24</v>
      </c>
      <c r="W611" s="250"/>
      <c r="X611" s="251"/>
    </row>
    <row r="612" spans="1:29" ht="26.25" customHeight="1">
      <c r="A612" s="170"/>
      <c r="B612" s="170"/>
      <c r="C612" s="170"/>
      <c r="D612" s="172"/>
      <c r="E612" s="172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  <c r="T612" s="172"/>
      <c r="U612" s="173"/>
      <c r="V612" s="233" t="str">
        <f>IF(VLOOKUP(AC619,都個人!$B:$G,2,FALSE)="","",VLOOKUP(AC619,都個人!$B:$G,2,FALSE))</f>
        <v/>
      </c>
      <c r="W612" s="234"/>
      <c r="X612" s="235"/>
    </row>
    <row r="613" spans="1:29" ht="27" customHeight="1">
      <c r="A613" s="177" t="s">
        <v>23</v>
      </c>
      <c r="B613" s="178"/>
      <c r="C613" s="179"/>
      <c r="D613" s="241"/>
      <c r="E613" s="82" t="s">
        <v>22</v>
      </c>
      <c r="F613" s="241"/>
      <c r="G613" s="249" t="s">
        <v>21</v>
      </c>
      <c r="H613" s="250"/>
      <c r="I613" s="251"/>
      <c r="J613" s="255" t="str">
        <f>基本登録!$B$2</f>
        <v>基本登録シートの学校番号に入力して下さい</v>
      </c>
      <c r="K613" s="256"/>
      <c r="L613" s="256"/>
      <c r="M613" s="256"/>
      <c r="N613" s="256"/>
      <c r="O613" s="256"/>
      <c r="P613" s="256"/>
      <c r="Q613" s="256"/>
      <c r="R613" s="256"/>
      <c r="S613" s="256"/>
      <c r="T613" s="257"/>
      <c r="U613" s="83"/>
      <c r="V613" s="236"/>
      <c r="W613" s="237"/>
      <c r="X613" s="238"/>
    </row>
    <row r="614" spans="1:29" ht="9.75" customHeight="1">
      <c r="A614" s="186">
        <f>基本登録!$B$1</f>
        <v>0</v>
      </c>
      <c r="B614" s="187"/>
      <c r="C614" s="188"/>
      <c r="D614" s="252"/>
      <c r="E614" s="258" t="s">
        <v>50</v>
      </c>
      <c r="F614" s="254"/>
      <c r="G614" s="261" t="s">
        <v>20</v>
      </c>
      <c r="H614" s="262"/>
      <c r="I614" s="263"/>
      <c r="J614" s="267">
        <f>基本登録!$B$3</f>
        <v>0</v>
      </c>
      <c r="K614" s="268"/>
      <c r="L614" s="268"/>
      <c r="M614" s="268"/>
      <c r="N614" s="268"/>
      <c r="O614" s="268"/>
      <c r="P614" s="268"/>
      <c r="Q614" s="268"/>
      <c r="R614" s="268"/>
      <c r="S614" s="268"/>
      <c r="T614" s="269"/>
      <c r="U614" s="239"/>
      <c r="V614" s="240"/>
      <c r="W614" s="240"/>
      <c r="X614" s="240"/>
    </row>
    <row r="615" spans="1:29" ht="16.5" customHeight="1">
      <c r="A615" s="189"/>
      <c r="B615" s="190"/>
      <c r="C615" s="191"/>
      <c r="D615" s="252"/>
      <c r="E615" s="259"/>
      <c r="F615" s="254"/>
      <c r="G615" s="264"/>
      <c r="H615" s="265"/>
      <c r="I615" s="266"/>
      <c r="J615" s="270"/>
      <c r="K615" s="271"/>
      <c r="L615" s="271"/>
      <c r="M615" s="271"/>
      <c r="N615" s="271"/>
      <c r="O615" s="271"/>
      <c r="P615" s="271"/>
      <c r="Q615" s="271"/>
      <c r="R615" s="271"/>
      <c r="S615" s="271"/>
      <c r="T615" s="272"/>
      <c r="U615" s="241"/>
      <c r="V615" s="243" t="s">
        <v>19</v>
      </c>
      <c r="W615" s="245" t="s">
        <v>11</v>
      </c>
      <c r="X615" s="246"/>
    </row>
    <row r="616" spans="1:29" ht="27" customHeight="1">
      <c r="A616" s="192"/>
      <c r="B616" s="193"/>
      <c r="C616" s="194"/>
      <c r="D616" s="253"/>
      <c r="E616" s="260"/>
      <c r="F616" s="242"/>
      <c r="G616" s="273" t="s">
        <v>18</v>
      </c>
      <c r="H616" s="274"/>
      <c r="I616" s="275"/>
      <c r="J616" s="80" t="s">
        <v>32</v>
      </c>
      <c r="K616" s="81" t="s">
        <v>33</v>
      </c>
      <c r="L616" s="81" t="s">
        <v>34</v>
      </c>
      <c r="M616" s="81" t="s">
        <v>35</v>
      </c>
      <c r="N616" s="81" t="s">
        <v>36</v>
      </c>
      <c r="O616" s="81" t="s">
        <v>37</v>
      </c>
      <c r="P616" s="81" t="s">
        <v>38</v>
      </c>
      <c r="Q616" s="63" t="str">
        <f>IF(AC619="","",AC619)</f>
        <v/>
      </c>
      <c r="R616" s="81" t="s">
        <v>39</v>
      </c>
      <c r="S616" s="58"/>
      <c r="T616" s="59"/>
      <c r="U616" s="242"/>
      <c r="V616" s="244"/>
      <c r="W616" s="247"/>
      <c r="X616" s="248"/>
    </row>
    <row r="617" spans="1:29" ht="4.5" customHeight="1"/>
    <row r="618" spans="1:29" ht="21.75" customHeight="1">
      <c r="A618" s="66" t="s">
        <v>10</v>
      </c>
      <c r="B618" s="276" t="s">
        <v>9</v>
      </c>
      <c r="C618" s="277"/>
      <c r="D618" s="277"/>
      <c r="E618" s="277"/>
      <c r="F618" s="278"/>
      <c r="G618" s="85" t="s">
        <v>8</v>
      </c>
      <c r="H618" s="86"/>
      <c r="I618" s="279" t="str">
        <f>IFERROR(VLOOKUP(D611,基本登録!$B$8:$G$13,5,FALSE),"")</f>
        <v>予選</v>
      </c>
      <c r="J618" s="279"/>
      <c r="K618" s="279"/>
      <c r="L618" s="87"/>
      <c r="M618" s="86"/>
      <c r="N618" s="279" t="str">
        <f>IFERROR(VLOOKUP(D611,基本登録!$B$8:$G$13,6,FALSE),"")</f>
        <v>準決勝</v>
      </c>
      <c r="O618" s="279"/>
      <c r="P618" s="279"/>
      <c r="Q618" s="87"/>
      <c r="R618" s="91"/>
      <c r="S618" s="277"/>
      <c r="T618" s="277"/>
      <c r="U618" s="277"/>
      <c r="V618" s="92"/>
      <c r="W618" s="280" t="s">
        <v>7</v>
      </c>
      <c r="X618" s="281"/>
    </row>
    <row r="619" spans="1:29" ht="21.75" customHeight="1">
      <c r="A619" s="71" t="str">
        <f>基本登録!$A$16</f>
        <v>１</v>
      </c>
      <c r="B619" s="282" t="str">
        <f>IF('都個人（男子）'!AC619="","",VLOOKUP(AC619,都個人!$B:$G,4,FALSE))</f>
        <v/>
      </c>
      <c r="C619" s="283"/>
      <c r="D619" s="283"/>
      <c r="E619" s="283"/>
      <c r="F619" s="284"/>
      <c r="G619" s="72" t="str">
        <f>IF('都個人（男子）'!AC619="","",VLOOKUP(AC619,都個人!$B:$G,5,FALSE))</f>
        <v/>
      </c>
      <c r="H619" s="84"/>
      <c r="I619" s="84"/>
      <c r="J619" s="84"/>
      <c r="K619" s="57"/>
      <c r="L619" s="89"/>
      <c r="M619" s="84"/>
      <c r="N619" s="84"/>
      <c r="O619" s="84"/>
      <c r="P619" s="57"/>
      <c r="Q619" s="89"/>
      <c r="R619" s="84"/>
      <c r="S619" s="84"/>
      <c r="T619" s="84"/>
      <c r="U619" s="57"/>
      <c r="V619" s="89"/>
      <c r="W619" s="177"/>
      <c r="X619" s="179"/>
      <c r="Y619" s="75"/>
      <c r="AC619" s="54" t="str">
        <f>都個人!B32</f>
        <v/>
      </c>
    </row>
    <row r="620" spans="1:29" ht="21.75" customHeight="1">
      <c r="A620" s="66" t="str">
        <f>基本登録!$A$17</f>
        <v>２</v>
      </c>
      <c r="B620" s="282" t="str">
        <f>IF('都個人（男子）'!AC620="","",VLOOKUP(AC620,都個人!$B:$G,4,FALSE))</f>
        <v/>
      </c>
      <c r="C620" s="283"/>
      <c r="D620" s="283"/>
      <c r="E620" s="283"/>
      <c r="F620" s="284"/>
      <c r="G620" s="72" t="str">
        <f>IF('都個人（男子）'!AC620="","",VLOOKUP(AC620,都個人!$B:$G,5,FALSE))</f>
        <v/>
      </c>
      <c r="H620" s="84"/>
      <c r="I620" s="84"/>
      <c r="J620" s="84"/>
      <c r="K620" s="57"/>
      <c r="L620" s="89"/>
      <c r="M620" s="84"/>
      <c r="N620" s="84"/>
      <c r="O620" s="84"/>
      <c r="P620" s="57"/>
      <c r="Q620" s="89"/>
      <c r="R620" s="84"/>
      <c r="S620" s="84"/>
      <c r="T620" s="84"/>
      <c r="U620" s="57"/>
      <c r="V620" s="89"/>
      <c r="W620" s="177"/>
      <c r="X620" s="179"/>
    </row>
    <row r="621" spans="1:29" ht="21.75" customHeight="1">
      <c r="A621" s="66" t="str">
        <f>基本登録!$A$18</f>
        <v>３</v>
      </c>
      <c r="B621" s="282" t="str">
        <f>IF('都個人（男子）'!AC621="","",VLOOKUP(AC621,都個人!$B:$G,4,FALSE))</f>
        <v/>
      </c>
      <c r="C621" s="283"/>
      <c r="D621" s="283"/>
      <c r="E621" s="283"/>
      <c r="F621" s="284"/>
      <c r="G621" s="72" t="str">
        <f>IF('都個人（男子）'!AC621="","",VLOOKUP(AC621,都個人!$B:$G,5,FALSE))</f>
        <v/>
      </c>
      <c r="H621" s="84"/>
      <c r="I621" s="84"/>
      <c r="J621" s="84"/>
      <c r="K621" s="57"/>
      <c r="L621" s="89"/>
      <c r="M621" s="84"/>
      <c r="N621" s="84"/>
      <c r="O621" s="84"/>
      <c r="P621" s="57"/>
      <c r="Q621" s="89"/>
      <c r="R621" s="84"/>
      <c r="S621" s="84"/>
      <c r="T621" s="84"/>
      <c r="U621" s="57"/>
      <c r="V621" s="89"/>
      <c r="W621" s="177"/>
      <c r="X621" s="179"/>
    </row>
    <row r="622" spans="1:29" ht="21.75" customHeight="1">
      <c r="A622" s="66" t="str">
        <f>基本登録!$A$19</f>
        <v>４</v>
      </c>
      <c r="B622" s="282" t="str">
        <f>IF('都個人（男子）'!AC622="","",VLOOKUP(AC622,都個人!$B:$G,4,FALSE))</f>
        <v/>
      </c>
      <c r="C622" s="283"/>
      <c r="D622" s="283"/>
      <c r="E622" s="283"/>
      <c r="F622" s="284"/>
      <c r="G622" s="72" t="str">
        <f>IF('都個人（男子）'!AC622="","",VLOOKUP(AC622,都個人!$B:$G,5,FALSE))</f>
        <v/>
      </c>
      <c r="H622" s="84"/>
      <c r="I622" s="84"/>
      <c r="J622" s="84"/>
      <c r="K622" s="57"/>
      <c r="L622" s="89"/>
      <c r="M622" s="84"/>
      <c r="N622" s="84"/>
      <c r="O622" s="84"/>
      <c r="P622" s="57"/>
      <c r="Q622" s="89"/>
      <c r="R622" s="84"/>
      <c r="S622" s="84"/>
      <c r="T622" s="84"/>
      <c r="U622" s="57"/>
      <c r="V622" s="89"/>
      <c r="W622" s="177"/>
      <c r="X622" s="179"/>
    </row>
    <row r="623" spans="1:29" ht="21.75" customHeight="1">
      <c r="A623" s="66" t="str">
        <f>基本登録!$A$20</f>
        <v>５</v>
      </c>
      <c r="B623" s="282" t="str">
        <f>IF('都個人（男子）'!AC623="","",VLOOKUP(AC623,都個人!$B:$G,4,FALSE))</f>
        <v/>
      </c>
      <c r="C623" s="283"/>
      <c r="D623" s="283"/>
      <c r="E623" s="283"/>
      <c r="F623" s="284"/>
      <c r="G623" s="72" t="str">
        <f>IF('都個人（男子）'!AC623="","",VLOOKUP(AC623,都個人!$B:$G,5,FALSE))</f>
        <v/>
      </c>
      <c r="H623" s="84"/>
      <c r="I623" s="84"/>
      <c r="J623" s="84"/>
      <c r="K623" s="57"/>
      <c r="L623" s="89"/>
      <c r="M623" s="84"/>
      <c r="N623" s="84"/>
      <c r="O623" s="84"/>
      <c r="P623" s="57"/>
      <c r="Q623" s="89"/>
      <c r="R623" s="84"/>
      <c r="S623" s="84"/>
      <c r="T623" s="84"/>
      <c r="U623" s="57"/>
      <c r="V623" s="89"/>
      <c r="W623" s="177"/>
      <c r="X623" s="179"/>
    </row>
    <row r="624" spans="1:29" ht="21.75" customHeight="1">
      <c r="A624" s="66" t="str">
        <f>基本登録!$A$21</f>
        <v>補</v>
      </c>
      <c r="B624" s="282" t="str">
        <f>IF('都個人（男子）'!AC624="","",VLOOKUP(AC624,都個人!$B:$G,4,FALSE))</f>
        <v/>
      </c>
      <c r="C624" s="283"/>
      <c r="D624" s="283"/>
      <c r="E624" s="283"/>
      <c r="F624" s="284"/>
      <c r="G624" s="72" t="str">
        <f>IF('都個人（男子）'!AC624="","",VLOOKUP(AC624,都個人!$B:$G,5,FALSE))</f>
        <v/>
      </c>
      <c r="H624" s="66"/>
      <c r="I624" s="66"/>
      <c r="J624" s="66"/>
      <c r="K624" s="88"/>
      <c r="L624" s="89"/>
      <c r="M624" s="66"/>
      <c r="N624" s="66"/>
      <c r="O624" s="66"/>
      <c r="P624" s="88"/>
      <c r="Q624" s="89"/>
      <c r="R624" s="66"/>
      <c r="S624" s="66"/>
      <c r="T624" s="66"/>
      <c r="U624" s="88"/>
      <c r="V624" s="89"/>
      <c r="W624" s="177"/>
      <c r="X624" s="179"/>
    </row>
    <row r="625" spans="1:29" ht="19.5" customHeight="1">
      <c r="A625" s="177"/>
      <c r="B625" s="285"/>
      <c r="C625" s="285"/>
      <c r="D625" s="285"/>
      <c r="E625" s="285"/>
      <c r="F625" s="285"/>
      <c r="G625" s="286"/>
      <c r="H625" s="280" t="s">
        <v>5</v>
      </c>
      <c r="I625" s="287"/>
      <c r="J625" s="287"/>
      <c r="K625" s="287"/>
      <c r="L625" s="89"/>
      <c r="M625" s="280" t="s">
        <v>5</v>
      </c>
      <c r="N625" s="287"/>
      <c r="O625" s="287"/>
      <c r="P625" s="287"/>
      <c r="Q625" s="89"/>
      <c r="R625" s="280" t="s">
        <v>5</v>
      </c>
      <c r="S625" s="287"/>
      <c r="T625" s="287"/>
      <c r="U625" s="287"/>
      <c r="V625" s="89"/>
      <c r="W625" s="177"/>
      <c r="X625" s="179"/>
    </row>
    <row r="626" spans="1:29" ht="24.75" customHeight="1">
      <c r="A626" s="276" t="s">
        <v>4</v>
      </c>
      <c r="B626" s="279"/>
      <c r="C626" s="279"/>
      <c r="D626" s="279"/>
      <c r="E626" s="279"/>
      <c r="F626" s="279"/>
      <c r="G626" s="278"/>
      <c r="H626" s="177"/>
      <c r="I626" s="178"/>
      <c r="J626" s="178"/>
      <c r="K626" s="178"/>
      <c r="L626" s="179"/>
      <c r="M626" s="177"/>
      <c r="N626" s="178"/>
      <c r="O626" s="178"/>
      <c r="P626" s="178"/>
      <c r="Q626" s="179"/>
      <c r="R626" s="177"/>
      <c r="S626" s="178"/>
      <c r="T626" s="178"/>
      <c r="U626" s="178"/>
      <c r="V626" s="179"/>
      <c r="W626" s="177"/>
      <c r="X626" s="179"/>
    </row>
    <row r="627" spans="1:29" ht="4.5" customHeight="1">
      <c r="A627" s="288"/>
      <c r="B627" s="240"/>
      <c r="C627" s="240"/>
      <c r="D627" s="240"/>
      <c r="E627" s="240"/>
      <c r="F627" s="240"/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240"/>
      <c r="R627" s="240"/>
      <c r="S627" s="240"/>
      <c r="T627" s="240"/>
      <c r="U627" s="240"/>
      <c r="V627" s="240"/>
      <c r="W627" s="240"/>
      <c r="X627" s="240"/>
    </row>
    <row r="628" spans="1:29">
      <c r="A628" s="229" t="s">
        <v>63</v>
      </c>
      <c r="B628" s="229"/>
      <c r="C628" s="229"/>
      <c r="D628" s="229"/>
      <c r="E628" s="229"/>
      <c r="F628" s="229"/>
      <c r="G628" s="229"/>
      <c r="H628" s="229"/>
      <c r="I628" s="229"/>
      <c r="J628" s="229"/>
      <c r="K628" s="229"/>
      <c r="L628" s="229"/>
      <c r="M628" s="229"/>
      <c r="N628" s="229"/>
      <c r="O628" s="229"/>
      <c r="P628" s="229"/>
      <c r="Q628" s="230"/>
      <c r="R628" s="231" t="s">
        <v>3</v>
      </c>
      <c r="S628" s="231"/>
      <c r="T628" s="231"/>
      <c r="U628" s="231"/>
      <c r="V628" s="231"/>
      <c r="W628" s="231"/>
      <c r="X628" s="231"/>
    </row>
    <row r="629" spans="1:29">
      <c r="A629" s="229" t="s">
        <v>2</v>
      </c>
      <c r="B629" s="229"/>
      <c r="C629" s="229"/>
      <c r="D629" s="229"/>
      <c r="E629" s="229"/>
      <c r="F629" s="229"/>
      <c r="G629" s="229"/>
      <c r="H629" s="229"/>
      <c r="I629" s="229"/>
      <c r="J629" s="229"/>
      <c r="K629" s="229"/>
      <c r="L629" s="229"/>
      <c r="M629" s="229"/>
      <c r="N629" s="229"/>
      <c r="O629" s="229"/>
      <c r="P629" s="229"/>
      <c r="Q629" s="90"/>
      <c r="R629" s="231"/>
      <c r="S629" s="231"/>
      <c r="T629" s="231"/>
      <c r="U629" s="231"/>
      <c r="V629" s="231"/>
      <c r="W629" s="231"/>
      <c r="X629" s="231"/>
    </row>
    <row r="630" spans="1:29" ht="39.75" customHeight="1"/>
    <row r="631" spans="1:29" ht="34.5" customHeight="1"/>
    <row r="632" spans="1:29" ht="24.75" customHeight="1">
      <c r="A632" s="169" t="s">
        <v>12</v>
      </c>
      <c r="B632" s="169"/>
      <c r="C632" s="169"/>
      <c r="D632" s="172" t="str">
        <f>$D$2</f>
        <v>基本登録シートの年度に入力して下さい</v>
      </c>
      <c r="E632" s="172"/>
      <c r="F632" s="172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2"/>
      <c r="R632" s="172"/>
      <c r="S632" s="172"/>
      <c r="T632" s="172"/>
      <c r="U632" s="173"/>
      <c r="V632" s="249" t="s">
        <v>24</v>
      </c>
      <c r="W632" s="250"/>
      <c r="X632" s="251"/>
    </row>
    <row r="633" spans="1:29" ht="26.25" customHeight="1">
      <c r="A633" s="170"/>
      <c r="B633" s="170"/>
      <c r="C633" s="170"/>
      <c r="D633" s="172"/>
      <c r="E633" s="172"/>
      <c r="F633" s="172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2"/>
      <c r="R633" s="172"/>
      <c r="S633" s="172"/>
      <c r="T633" s="172"/>
      <c r="U633" s="173"/>
      <c r="V633" s="233" t="str">
        <f>IF(VLOOKUP(AC640,都個人!$B:$G,2,FALSE)="","",VLOOKUP(AC640,都個人!$B:$G,2,FALSE))</f>
        <v/>
      </c>
      <c r="W633" s="234"/>
      <c r="X633" s="235"/>
    </row>
    <row r="634" spans="1:29" ht="27" customHeight="1">
      <c r="A634" s="177" t="s">
        <v>23</v>
      </c>
      <c r="B634" s="178"/>
      <c r="C634" s="179"/>
      <c r="D634" s="241"/>
      <c r="E634" s="82" t="s">
        <v>22</v>
      </c>
      <c r="F634" s="241"/>
      <c r="G634" s="249" t="s">
        <v>21</v>
      </c>
      <c r="H634" s="250"/>
      <c r="I634" s="251"/>
      <c r="J634" s="255" t="str">
        <f>基本登録!$B$2</f>
        <v>基本登録シートの学校番号に入力して下さい</v>
      </c>
      <c r="K634" s="256"/>
      <c r="L634" s="256"/>
      <c r="M634" s="256"/>
      <c r="N634" s="256"/>
      <c r="O634" s="256"/>
      <c r="P634" s="256"/>
      <c r="Q634" s="256"/>
      <c r="R634" s="256"/>
      <c r="S634" s="256"/>
      <c r="T634" s="257"/>
      <c r="U634" s="83"/>
      <c r="V634" s="236"/>
      <c r="W634" s="237"/>
      <c r="X634" s="238"/>
    </row>
    <row r="635" spans="1:29" ht="9.75" customHeight="1">
      <c r="A635" s="186">
        <f>基本登録!$B$1</f>
        <v>0</v>
      </c>
      <c r="B635" s="187"/>
      <c r="C635" s="188"/>
      <c r="D635" s="252"/>
      <c r="E635" s="258" t="s">
        <v>50</v>
      </c>
      <c r="F635" s="254"/>
      <c r="G635" s="261" t="s">
        <v>20</v>
      </c>
      <c r="H635" s="262"/>
      <c r="I635" s="263"/>
      <c r="J635" s="267">
        <f>基本登録!$B$3</f>
        <v>0</v>
      </c>
      <c r="K635" s="268"/>
      <c r="L635" s="268"/>
      <c r="M635" s="268"/>
      <c r="N635" s="268"/>
      <c r="O635" s="268"/>
      <c r="P635" s="268"/>
      <c r="Q635" s="268"/>
      <c r="R635" s="268"/>
      <c r="S635" s="268"/>
      <c r="T635" s="269"/>
      <c r="U635" s="239"/>
      <c r="V635" s="240"/>
      <c r="W635" s="240"/>
      <c r="X635" s="240"/>
    </row>
    <row r="636" spans="1:29" ht="16.5" customHeight="1">
      <c r="A636" s="189"/>
      <c r="B636" s="190"/>
      <c r="C636" s="191"/>
      <c r="D636" s="252"/>
      <c r="E636" s="259"/>
      <c r="F636" s="254"/>
      <c r="G636" s="264"/>
      <c r="H636" s="265"/>
      <c r="I636" s="266"/>
      <c r="J636" s="270"/>
      <c r="K636" s="271"/>
      <c r="L636" s="271"/>
      <c r="M636" s="271"/>
      <c r="N636" s="271"/>
      <c r="O636" s="271"/>
      <c r="P636" s="271"/>
      <c r="Q636" s="271"/>
      <c r="R636" s="271"/>
      <c r="S636" s="271"/>
      <c r="T636" s="272"/>
      <c r="U636" s="241"/>
      <c r="V636" s="243" t="s">
        <v>19</v>
      </c>
      <c r="W636" s="245" t="s">
        <v>11</v>
      </c>
      <c r="X636" s="246"/>
    </row>
    <row r="637" spans="1:29" ht="27" customHeight="1">
      <c r="A637" s="192"/>
      <c r="B637" s="193"/>
      <c r="C637" s="194"/>
      <c r="D637" s="253"/>
      <c r="E637" s="260"/>
      <c r="F637" s="242"/>
      <c r="G637" s="273" t="s">
        <v>18</v>
      </c>
      <c r="H637" s="274"/>
      <c r="I637" s="275"/>
      <c r="J637" s="80" t="s">
        <v>32</v>
      </c>
      <c r="K637" s="81" t="s">
        <v>33</v>
      </c>
      <c r="L637" s="81" t="s">
        <v>34</v>
      </c>
      <c r="M637" s="81" t="s">
        <v>35</v>
      </c>
      <c r="N637" s="81" t="s">
        <v>36</v>
      </c>
      <c r="O637" s="81" t="s">
        <v>37</v>
      </c>
      <c r="P637" s="81" t="s">
        <v>38</v>
      </c>
      <c r="Q637" s="63" t="str">
        <f>IF(AC640="","",AC640)</f>
        <v/>
      </c>
      <c r="R637" s="81" t="s">
        <v>39</v>
      </c>
      <c r="S637" s="58"/>
      <c r="T637" s="59"/>
      <c r="U637" s="242"/>
      <c r="V637" s="244"/>
      <c r="W637" s="247"/>
      <c r="X637" s="248"/>
    </row>
    <row r="638" spans="1:29" ht="4.5" customHeight="1"/>
    <row r="639" spans="1:29" ht="21.75" customHeight="1">
      <c r="A639" s="66" t="s">
        <v>10</v>
      </c>
      <c r="B639" s="276" t="s">
        <v>9</v>
      </c>
      <c r="C639" s="277"/>
      <c r="D639" s="277"/>
      <c r="E639" s="277"/>
      <c r="F639" s="278"/>
      <c r="G639" s="85" t="s">
        <v>8</v>
      </c>
      <c r="H639" s="86"/>
      <c r="I639" s="279" t="str">
        <f>IFERROR(VLOOKUP(D632,基本登録!$B$8:$G$13,5,FALSE),"")</f>
        <v>予選</v>
      </c>
      <c r="J639" s="279"/>
      <c r="K639" s="279"/>
      <c r="L639" s="87"/>
      <c r="M639" s="86"/>
      <c r="N639" s="279" t="str">
        <f>IFERROR(VLOOKUP(D632,基本登録!$B$8:$G$13,6,FALSE),"")</f>
        <v>準決勝</v>
      </c>
      <c r="O639" s="279"/>
      <c r="P639" s="279"/>
      <c r="Q639" s="87"/>
      <c r="R639" s="91"/>
      <c r="S639" s="277"/>
      <c r="T639" s="277"/>
      <c r="U639" s="277"/>
      <c r="V639" s="92"/>
      <c r="W639" s="280" t="s">
        <v>7</v>
      </c>
      <c r="X639" s="281"/>
    </row>
    <row r="640" spans="1:29" ht="21.75" customHeight="1">
      <c r="A640" s="71" t="str">
        <f>基本登録!$A$16</f>
        <v>１</v>
      </c>
      <c r="B640" s="282" t="str">
        <f>IF('都個人（男子）'!AC640="","",VLOOKUP(AC640,都個人!$B:$G,4,FALSE))</f>
        <v/>
      </c>
      <c r="C640" s="283"/>
      <c r="D640" s="283"/>
      <c r="E640" s="283"/>
      <c r="F640" s="284"/>
      <c r="G640" s="72" t="str">
        <f>IF('都個人（男子）'!AC640="","",VLOOKUP(AC640,都個人!$B:$G,5,FALSE))</f>
        <v/>
      </c>
      <c r="H640" s="84"/>
      <c r="I640" s="84"/>
      <c r="J640" s="84"/>
      <c r="K640" s="57"/>
      <c r="L640" s="89"/>
      <c r="M640" s="84"/>
      <c r="N640" s="84"/>
      <c r="O640" s="84"/>
      <c r="P640" s="57"/>
      <c r="Q640" s="89"/>
      <c r="R640" s="84"/>
      <c r="S640" s="84"/>
      <c r="T640" s="84"/>
      <c r="U640" s="57"/>
      <c r="V640" s="89"/>
      <c r="W640" s="177"/>
      <c r="X640" s="179"/>
      <c r="Y640" s="75"/>
      <c r="AC640" s="54" t="str">
        <f>都個人!B33</f>
        <v/>
      </c>
    </row>
    <row r="641" spans="1:24" ht="21.75" customHeight="1">
      <c r="A641" s="66" t="str">
        <f>基本登録!$A$17</f>
        <v>２</v>
      </c>
      <c r="B641" s="282" t="str">
        <f>IF('都個人（男子）'!AC641="","",VLOOKUP(AC641,都個人!$B:$G,4,FALSE))</f>
        <v/>
      </c>
      <c r="C641" s="283"/>
      <c r="D641" s="283"/>
      <c r="E641" s="283"/>
      <c r="F641" s="284"/>
      <c r="G641" s="72" t="str">
        <f>IF('都個人（男子）'!AC641="","",VLOOKUP(AC641,都個人!$B:$G,5,FALSE))</f>
        <v/>
      </c>
      <c r="H641" s="84"/>
      <c r="I641" s="84"/>
      <c r="J641" s="84"/>
      <c r="K641" s="57"/>
      <c r="L641" s="89"/>
      <c r="M641" s="84"/>
      <c r="N641" s="84"/>
      <c r="O641" s="84"/>
      <c r="P641" s="57"/>
      <c r="Q641" s="89"/>
      <c r="R641" s="84"/>
      <c r="S641" s="84"/>
      <c r="T641" s="84"/>
      <c r="U641" s="57"/>
      <c r="V641" s="89"/>
      <c r="W641" s="177"/>
      <c r="X641" s="179"/>
    </row>
    <row r="642" spans="1:24" ht="21.75" customHeight="1">
      <c r="A642" s="66" t="str">
        <f>基本登録!$A$18</f>
        <v>３</v>
      </c>
      <c r="B642" s="282" t="str">
        <f>IF('都個人（男子）'!AC642="","",VLOOKUP(AC642,都個人!$B:$G,4,FALSE))</f>
        <v/>
      </c>
      <c r="C642" s="283"/>
      <c r="D642" s="283"/>
      <c r="E642" s="283"/>
      <c r="F642" s="284"/>
      <c r="G642" s="72" t="str">
        <f>IF('都個人（男子）'!AC642="","",VLOOKUP(AC642,都個人!$B:$G,5,FALSE))</f>
        <v/>
      </c>
      <c r="H642" s="84"/>
      <c r="I642" s="84"/>
      <c r="J642" s="84"/>
      <c r="K642" s="57"/>
      <c r="L642" s="89"/>
      <c r="M642" s="84"/>
      <c r="N642" s="84"/>
      <c r="O642" s="84"/>
      <c r="P642" s="57"/>
      <c r="Q642" s="89"/>
      <c r="R642" s="84"/>
      <c r="S642" s="84"/>
      <c r="T642" s="84"/>
      <c r="U642" s="57"/>
      <c r="V642" s="89"/>
      <c r="W642" s="177"/>
      <c r="X642" s="179"/>
    </row>
    <row r="643" spans="1:24" ht="21.75" customHeight="1">
      <c r="A643" s="66" t="str">
        <f>基本登録!$A$19</f>
        <v>４</v>
      </c>
      <c r="B643" s="282" t="str">
        <f>IF('都個人（男子）'!AC643="","",VLOOKUP(AC643,都個人!$B:$G,4,FALSE))</f>
        <v/>
      </c>
      <c r="C643" s="283"/>
      <c r="D643" s="283"/>
      <c r="E643" s="283"/>
      <c r="F643" s="284"/>
      <c r="G643" s="72" t="str">
        <f>IF('都個人（男子）'!AC643="","",VLOOKUP(AC643,都個人!$B:$G,5,FALSE))</f>
        <v/>
      </c>
      <c r="H643" s="84"/>
      <c r="I643" s="84"/>
      <c r="J643" s="84"/>
      <c r="K643" s="57"/>
      <c r="L643" s="89"/>
      <c r="M643" s="84"/>
      <c r="N643" s="84"/>
      <c r="O643" s="84"/>
      <c r="P643" s="57"/>
      <c r="Q643" s="89"/>
      <c r="R643" s="84"/>
      <c r="S643" s="84"/>
      <c r="T643" s="84"/>
      <c r="U643" s="57"/>
      <c r="V643" s="89"/>
      <c r="W643" s="177"/>
      <c r="X643" s="179"/>
    </row>
    <row r="644" spans="1:24" ht="21.75" customHeight="1">
      <c r="A644" s="66" t="str">
        <f>基本登録!$A$20</f>
        <v>５</v>
      </c>
      <c r="B644" s="282" t="str">
        <f>IF('都個人（男子）'!AC644="","",VLOOKUP(AC644,都個人!$B:$G,4,FALSE))</f>
        <v/>
      </c>
      <c r="C644" s="283"/>
      <c r="D644" s="283"/>
      <c r="E644" s="283"/>
      <c r="F644" s="284"/>
      <c r="G644" s="72" t="str">
        <f>IF('都個人（男子）'!AC644="","",VLOOKUP(AC644,都個人!$B:$G,5,FALSE))</f>
        <v/>
      </c>
      <c r="H644" s="84"/>
      <c r="I644" s="84"/>
      <c r="J644" s="84"/>
      <c r="K644" s="57"/>
      <c r="L644" s="89"/>
      <c r="M644" s="84"/>
      <c r="N644" s="84"/>
      <c r="O644" s="84"/>
      <c r="P644" s="57"/>
      <c r="Q644" s="89"/>
      <c r="R644" s="84"/>
      <c r="S644" s="84"/>
      <c r="T644" s="84"/>
      <c r="U644" s="57"/>
      <c r="V644" s="89"/>
      <c r="W644" s="177"/>
      <c r="X644" s="179"/>
    </row>
    <row r="645" spans="1:24" ht="21.75" customHeight="1">
      <c r="A645" s="66" t="str">
        <f>基本登録!$A$21</f>
        <v>補</v>
      </c>
      <c r="B645" s="282" t="str">
        <f>IF('都個人（男子）'!AC645="","",VLOOKUP(AC645,都個人!$B:$G,4,FALSE))</f>
        <v/>
      </c>
      <c r="C645" s="283"/>
      <c r="D645" s="283"/>
      <c r="E645" s="283"/>
      <c r="F645" s="284"/>
      <c r="G645" s="72" t="str">
        <f>IF('都個人（男子）'!AC645="","",VLOOKUP(AC645,都個人!$B:$G,5,FALSE))</f>
        <v/>
      </c>
      <c r="H645" s="66"/>
      <c r="I645" s="66"/>
      <c r="J645" s="66"/>
      <c r="K645" s="88"/>
      <c r="L645" s="89"/>
      <c r="M645" s="66"/>
      <c r="N645" s="66"/>
      <c r="O645" s="66"/>
      <c r="P645" s="88"/>
      <c r="Q645" s="89"/>
      <c r="R645" s="66"/>
      <c r="S645" s="66"/>
      <c r="T645" s="66"/>
      <c r="U645" s="88"/>
      <c r="V645" s="89"/>
      <c r="W645" s="177"/>
      <c r="X645" s="179"/>
    </row>
    <row r="646" spans="1:24" ht="19.5" customHeight="1">
      <c r="A646" s="177"/>
      <c r="B646" s="285"/>
      <c r="C646" s="285"/>
      <c r="D646" s="285"/>
      <c r="E646" s="285"/>
      <c r="F646" s="285"/>
      <c r="G646" s="286"/>
      <c r="H646" s="280" t="s">
        <v>5</v>
      </c>
      <c r="I646" s="287"/>
      <c r="J646" s="287"/>
      <c r="K646" s="287"/>
      <c r="L646" s="89"/>
      <c r="M646" s="280" t="s">
        <v>5</v>
      </c>
      <c r="N646" s="287"/>
      <c r="O646" s="287"/>
      <c r="P646" s="287"/>
      <c r="Q646" s="89"/>
      <c r="R646" s="280" t="s">
        <v>5</v>
      </c>
      <c r="S646" s="287"/>
      <c r="T646" s="287"/>
      <c r="U646" s="287"/>
      <c r="V646" s="89"/>
      <c r="W646" s="177"/>
      <c r="X646" s="179"/>
    </row>
    <row r="647" spans="1:24" ht="24.75" customHeight="1">
      <c r="A647" s="276" t="s">
        <v>4</v>
      </c>
      <c r="B647" s="279"/>
      <c r="C647" s="279"/>
      <c r="D647" s="279"/>
      <c r="E647" s="279"/>
      <c r="F647" s="279"/>
      <c r="G647" s="278"/>
      <c r="H647" s="177"/>
      <c r="I647" s="178"/>
      <c r="J647" s="178"/>
      <c r="K647" s="178"/>
      <c r="L647" s="179"/>
      <c r="M647" s="177"/>
      <c r="N647" s="178"/>
      <c r="O647" s="178"/>
      <c r="P647" s="178"/>
      <c r="Q647" s="179"/>
      <c r="R647" s="177"/>
      <c r="S647" s="178"/>
      <c r="T647" s="178"/>
      <c r="U647" s="178"/>
      <c r="V647" s="179"/>
      <c r="W647" s="177"/>
      <c r="X647" s="179"/>
    </row>
    <row r="648" spans="1:24" ht="4.5" customHeight="1">
      <c r="A648" s="288"/>
      <c r="B648" s="240"/>
      <c r="C648" s="240"/>
      <c r="D648" s="240"/>
      <c r="E648" s="240"/>
      <c r="F648" s="240"/>
      <c r="G648" s="240"/>
      <c r="H648" s="240"/>
      <c r="I648" s="240"/>
      <c r="J648" s="240"/>
      <c r="K648" s="240"/>
      <c r="L648" s="240"/>
      <c r="M648" s="240"/>
      <c r="N648" s="240"/>
      <c r="O648" s="240"/>
      <c r="P648" s="240"/>
      <c r="Q648" s="240"/>
      <c r="R648" s="240"/>
      <c r="S648" s="240"/>
      <c r="T648" s="240"/>
      <c r="U648" s="240"/>
      <c r="V648" s="240"/>
      <c r="W648" s="240"/>
      <c r="X648" s="240"/>
    </row>
    <row r="649" spans="1:24">
      <c r="A649" s="229" t="s">
        <v>63</v>
      </c>
      <c r="B649" s="229"/>
      <c r="C649" s="229"/>
      <c r="D649" s="229"/>
      <c r="E649" s="229"/>
      <c r="F649" s="229"/>
      <c r="G649" s="229"/>
      <c r="H649" s="229"/>
      <c r="I649" s="229"/>
      <c r="J649" s="229"/>
      <c r="K649" s="229"/>
      <c r="L649" s="229"/>
      <c r="M649" s="229"/>
      <c r="N649" s="229"/>
      <c r="O649" s="229"/>
      <c r="P649" s="229"/>
      <c r="Q649" s="230"/>
      <c r="R649" s="231" t="s">
        <v>3</v>
      </c>
      <c r="S649" s="231"/>
      <c r="T649" s="231"/>
      <c r="U649" s="231"/>
      <c r="V649" s="231"/>
      <c r="W649" s="231"/>
      <c r="X649" s="231"/>
    </row>
    <row r="650" spans="1:24">
      <c r="A650" s="229" t="s">
        <v>2</v>
      </c>
      <c r="B650" s="229"/>
      <c r="C650" s="229"/>
      <c r="D650" s="229"/>
      <c r="E650" s="229"/>
      <c r="F650" s="229"/>
      <c r="G650" s="229"/>
      <c r="H650" s="229"/>
      <c r="I650" s="229"/>
      <c r="J650" s="229"/>
      <c r="K650" s="229"/>
      <c r="L650" s="229"/>
      <c r="M650" s="229"/>
      <c r="N650" s="229"/>
      <c r="O650" s="229"/>
      <c r="P650" s="229"/>
      <c r="Q650" s="90"/>
      <c r="R650" s="231"/>
      <c r="S650" s="231"/>
      <c r="T650" s="231"/>
      <c r="U650" s="231"/>
      <c r="V650" s="231"/>
      <c r="W650" s="231"/>
      <c r="X650" s="231"/>
    </row>
    <row r="651" spans="1:24" ht="39.75" customHeight="1"/>
    <row r="652" spans="1:24" ht="34.5" customHeight="1"/>
    <row r="653" spans="1:24" ht="24.75" customHeight="1">
      <c r="A653" s="169" t="s">
        <v>12</v>
      </c>
      <c r="B653" s="169"/>
      <c r="C653" s="169"/>
      <c r="D653" s="172" t="str">
        <f>$D$2</f>
        <v>基本登録シートの年度に入力して下さい</v>
      </c>
      <c r="E653" s="172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  <c r="T653" s="172"/>
      <c r="U653" s="173"/>
      <c r="V653" s="249" t="s">
        <v>24</v>
      </c>
      <c r="W653" s="250"/>
      <c r="X653" s="251"/>
    </row>
    <row r="654" spans="1:24" ht="26.25" customHeight="1">
      <c r="A654" s="170"/>
      <c r="B654" s="170"/>
      <c r="C654" s="170"/>
      <c r="D654" s="172"/>
      <c r="E654" s="172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  <c r="T654" s="172"/>
      <c r="U654" s="173"/>
      <c r="V654" s="233" t="str">
        <f>IF(VLOOKUP(AC661,都個人!$B:$G,2,FALSE)="","",VLOOKUP(AC661,都個人!$B:$G,2,FALSE))</f>
        <v/>
      </c>
      <c r="W654" s="234"/>
      <c r="X654" s="235"/>
    </row>
    <row r="655" spans="1:24" ht="27" customHeight="1">
      <c r="A655" s="177" t="s">
        <v>23</v>
      </c>
      <c r="B655" s="178"/>
      <c r="C655" s="179"/>
      <c r="D655" s="241"/>
      <c r="E655" s="82" t="s">
        <v>22</v>
      </c>
      <c r="F655" s="241"/>
      <c r="G655" s="249" t="s">
        <v>21</v>
      </c>
      <c r="H655" s="250"/>
      <c r="I655" s="251"/>
      <c r="J655" s="255" t="str">
        <f>基本登録!$B$2</f>
        <v>基本登録シートの学校番号に入力して下さい</v>
      </c>
      <c r="K655" s="256"/>
      <c r="L655" s="256"/>
      <c r="M655" s="256"/>
      <c r="N655" s="256"/>
      <c r="O655" s="256"/>
      <c r="P655" s="256"/>
      <c r="Q655" s="256"/>
      <c r="R655" s="256"/>
      <c r="S655" s="256"/>
      <c r="T655" s="257"/>
      <c r="U655" s="83"/>
      <c r="V655" s="236"/>
      <c r="W655" s="237"/>
      <c r="X655" s="238"/>
    </row>
    <row r="656" spans="1:24" ht="9.75" customHeight="1">
      <c r="A656" s="186">
        <f>基本登録!$B$1</f>
        <v>0</v>
      </c>
      <c r="B656" s="187"/>
      <c r="C656" s="188"/>
      <c r="D656" s="252"/>
      <c r="E656" s="258" t="s">
        <v>50</v>
      </c>
      <c r="F656" s="254"/>
      <c r="G656" s="261" t="s">
        <v>20</v>
      </c>
      <c r="H656" s="262"/>
      <c r="I656" s="263"/>
      <c r="J656" s="267">
        <f>基本登録!$B$3</f>
        <v>0</v>
      </c>
      <c r="K656" s="268"/>
      <c r="L656" s="268"/>
      <c r="M656" s="268"/>
      <c r="N656" s="268"/>
      <c r="O656" s="268"/>
      <c r="P656" s="268"/>
      <c r="Q656" s="268"/>
      <c r="R656" s="268"/>
      <c r="S656" s="268"/>
      <c r="T656" s="269"/>
      <c r="U656" s="239"/>
      <c r="V656" s="240"/>
      <c r="W656" s="240"/>
      <c r="X656" s="240"/>
    </row>
    <row r="657" spans="1:29" ht="16.5" customHeight="1">
      <c r="A657" s="189"/>
      <c r="B657" s="190"/>
      <c r="C657" s="191"/>
      <c r="D657" s="252"/>
      <c r="E657" s="259"/>
      <c r="F657" s="254"/>
      <c r="G657" s="264"/>
      <c r="H657" s="265"/>
      <c r="I657" s="266"/>
      <c r="J657" s="270"/>
      <c r="K657" s="271"/>
      <c r="L657" s="271"/>
      <c r="M657" s="271"/>
      <c r="N657" s="271"/>
      <c r="O657" s="271"/>
      <c r="P657" s="271"/>
      <c r="Q657" s="271"/>
      <c r="R657" s="271"/>
      <c r="S657" s="271"/>
      <c r="T657" s="272"/>
      <c r="U657" s="241"/>
      <c r="V657" s="243" t="s">
        <v>19</v>
      </c>
      <c r="W657" s="245" t="s">
        <v>11</v>
      </c>
      <c r="X657" s="246"/>
    </row>
    <row r="658" spans="1:29" ht="27" customHeight="1">
      <c r="A658" s="192"/>
      <c r="B658" s="193"/>
      <c r="C658" s="194"/>
      <c r="D658" s="253"/>
      <c r="E658" s="260"/>
      <c r="F658" s="242"/>
      <c r="G658" s="273" t="s">
        <v>18</v>
      </c>
      <c r="H658" s="274"/>
      <c r="I658" s="275"/>
      <c r="J658" s="80" t="s">
        <v>32</v>
      </c>
      <c r="K658" s="81" t="s">
        <v>33</v>
      </c>
      <c r="L658" s="81" t="s">
        <v>34</v>
      </c>
      <c r="M658" s="81" t="s">
        <v>35</v>
      </c>
      <c r="N658" s="81" t="s">
        <v>36</v>
      </c>
      <c r="O658" s="81" t="s">
        <v>37</v>
      </c>
      <c r="P658" s="81" t="s">
        <v>38</v>
      </c>
      <c r="Q658" s="63" t="str">
        <f>IF(AC661="","",AC661)</f>
        <v/>
      </c>
      <c r="R658" s="81" t="s">
        <v>39</v>
      </c>
      <c r="S658" s="58"/>
      <c r="T658" s="59"/>
      <c r="U658" s="242"/>
      <c r="V658" s="244"/>
      <c r="W658" s="247"/>
      <c r="X658" s="248"/>
    </row>
    <row r="659" spans="1:29" ht="4.5" customHeight="1"/>
    <row r="660" spans="1:29" ht="21.75" customHeight="1">
      <c r="A660" s="66" t="s">
        <v>10</v>
      </c>
      <c r="B660" s="276" t="s">
        <v>9</v>
      </c>
      <c r="C660" s="277"/>
      <c r="D660" s="277"/>
      <c r="E660" s="277"/>
      <c r="F660" s="278"/>
      <c r="G660" s="85" t="s">
        <v>8</v>
      </c>
      <c r="H660" s="86"/>
      <c r="I660" s="279" t="str">
        <f>IFERROR(VLOOKUP(D653,基本登録!$B$8:$G$13,5,FALSE),"")</f>
        <v>予選</v>
      </c>
      <c r="J660" s="279"/>
      <c r="K660" s="279"/>
      <c r="L660" s="87"/>
      <c r="M660" s="86"/>
      <c r="N660" s="279" t="str">
        <f>IFERROR(VLOOKUP(D653,基本登録!$B$8:$G$13,6,FALSE),"")</f>
        <v>準決勝</v>
      </c>
      <c r="O660" s="279"/>
      <c r="P660" s="279"/>
      <c r="Q660" s="87"/>
      <c r="R660" s="91"/>
      <c r="S660" s="277"/>
      <c r="T660" s="277"/>
      <c r="U660" s="277"/>
      <c r="V660" s="92"/>
      <c r="W660" s="280" t="s">
        <v>7</v>
      </c>
      <c r="X660" s="281"/>
    </row>
    <row r="661" spans="1:29" ht="21.75" customHeight="1">
      <c r="A661" s="71" t="str">
        <f>基本登録!$A$16</f>
        <v>１</v>
      </c>
      <c r="B661" s="282" t="str">
        <f>IF('都個人（男子）'!AC661="","",VLOOKUP(AC661,都個人!$B:$G,4,FALSE))</f>
        <v/>
      </c>
      <c r="C661" s="283"/>
      <c r="D661" s="283"/>
      <c r="E661" s="283"/>
      <c r="F661" s="284"/>
      <c r="G661" s="72" t="str">
        <f>IF('都個人（男子）'!AC661="","",VLOOKUP(AC661,都個人!$B:$G,5,FALSE))</f>
        <v/>
      </c>
      <c r="H661" s="84"/>
      <c r="I661" s="84"/>
      <c r="J661" s="84"/>
      <c r="K661" s="57"/>
      <c r="L661" s="89"/>
      <c r="M661" s="84"/>
      <c r="N661" s="84"/>
      <c r="O661" s="84"/>
      <c r="P661" s="57"/>
      <c r="Q661" s="89"/>
      <c r="R661" s="84"/>
      <c r="S661" s="84"/>
      <c r="T661" s="84"/>
      <c r="U661" s="57"/>
      <c r="V661" s="89"/>
      <c r="W661" s="177"/>
      <c r="X661" s="179"/>
      <c r="Y661" s="75"/>
      <c r="AC661" s="54" t="str">
        <f>都個人!B34</f>
        <v/>
      </c>
    </row>
    <row r="662" spans="1:29" ht="21.75" customHeight="1">
      <c r="A662" s="66" t="str">
        <f>基本登録!$A$17</f>
        <v>２</v>
      </c>
      <c r="B662" s="282" t="str">
        <f>IF('都個人（男子）'!AC662="","",VLOOKUP(AC662,都個人!$B:$G,4,FALSE))</f>
        <v/>
      </c>
      <c r="C662" s="283"/>
      <c r="D662" s="283"/>
      <c r="E662" s="283"/>
      <c r="F662" s="284"/>
      <c r="G662" s="72" t="str">
        <f>IF('都個人（男子）'!AC662="","",VLOOKUP(AC662,都個人!$B:$G,5,FALSE))</f>
        <v/>
      </c>
      <c r="H662" s="84"/>
      <c r="I662" s="84"/>
      <c r="J662" s="84"/>
      <c r="K662" s="57"/>
      <c r="L662" s="89"/>
      <c r="M662" s="84"/>
      <c r="N662" s="84"/>
      <c r="O662" s="84"/>
      <c r="P662" s="57"/>
      <c r="Q662" s="89"/>
      <c r="R662" s="84"/>
      <c r="S662" s="84"/>
      <c r="T662" s="84"/>
      <c r="U662" s="57"/>
      <c r="V662" s="89"/>
      <c r="W662" s="177"/>
      <c r="X662" s="179"/>
    </row>
    <row r="663" spans="1:29" ht="21.75" customHeight="1">
      <c r="A663" s="66" t="str">
        <f>基本登録!$A$18</f>
        <v>３</v>
      </c>
      <c r="B663" s="282" t="str">
        <f>IF('都個人（男子）'!AC663="","",VLOOKUP(AC663,都個人!$B:$G,4,FALSE))</f>
        <v/>
      </c>
      <c r="C663" s="283"/>
      <c r="D663" s="283"/>
      <c r="E663" s="283"/>
      <c r="F663" s="284"/>
      <c r="G663" s="72" t="str">
        <f>IF('都個人（男子）'!AC663="","",VLOOKUP(AC663,都個人!$B:$G,5,FALSE))</f>
        <v/>
      </c>
      <c r="H663" s="84"/>
      <c r="I663" s="84"/>
      <c r="J663" s="84"/>
      <c r="K663" s="57"/>
      <c r="L663" s="89"/>
      <c r="M663" s="84"/>
      <c r="N663" s="84"/>
      <c r="O663" s="84"/>
      <c r="P663" s="57"/>
      <c r="Q663" s="89"/>
      <c r="R663" s="84"/>
      <c r="S663" s="84"/>
      <c r="T663" s="84"/>
      <c r="U663" s="57"/>
      <c r="V663" s="89"/>
      <c r="W663" s="177"/>
      <c r="X663" s="179"/>
    </row>
    <row r="664" spans="1:29" ht="21.75" customHeight="1">
      <c r="A664" s="66" t="str">
        <f>基本登録!$A$19</f>
        <v>４</v>
      </c>
      <c r="B664" s="282" t="str">
        <f>IF('都個人（男子）'!AC664="","",VLOOKUP(AC664,都個人!$B:$G,4,FALSE))</f>
        <v/>
      </c>
      <c r="C664" s="283"/>
      <c r="D664" s="283"/>
      <c r="E664" s="283"/>
      <c r="F664" s="284"/>
      <c r="G664" s="72" t="str">
        <f>IF('都個人（男子）'!AC664="","",VLOOKUP(AC664,都個人!$B:$G,5,FALSE))</f>
        <v/>
      </c>
      <c r="H664" s="84"/>
      <c r="I664" s="84"/>
      <c r="J664" s="84"/>
      <c r="K664" s="57"/>
      <c r="L664" s="89"/>
      <c r="M664" s="84"/>
      <c r="N664" s="84"/>
      <c r="O664" s="84"/>
      <c r="P664" s="57"/>
      <c r="Q664" s="89"/>
      <c r="R664" s="84"/>
      <c r="S664" s="84"/>
      <c r="T664" s="84"/>
      <c r="U664" s="57"/>
      <c r="V664" s="89"/>
      <c r="W664" s="177"/>
      <c r="X664" s="179"/>
    </row>
    <row r="665" spans="1:29" ht="21.75" customHeight="1">
      <c r="A665" s="66" t="str">
        <f>基本登録!$A$20</f>
        <v>５</v>
      </c>
      <c r="B665" s="282" t="str">
        <f>IF('都個人（男子）'!AC665="","",VLOOKUP(AC665,都個人!$B:$G,4,FALSE))</f>
        <v/>
      </c>
      <c r="C665" s="283"/>
      <c r="D665" s="283"/>
      <c r="E665" s="283"/>
      <c r="F665" s="284"/>
      <c r="G665" s="72" t="str">
        <f>IF('都個人（男子）'!AC665="","",VLOOKUP(AC665,都個人!$B:$G,5,FALSE))</f>
        <v/>
      </c>
      <c r="H665" s="84"/>
      <c r="I665" s="84"/>
      <c r="J665" s="84"/>
      <c r="K665" s="57"/>
      <c r="L665" s="89"/>
      <c r="M665" s="84"/>
      <c r="N665" s="84"/>
      <c r="O665" s="84"/>
      <c r="P665" s="57"/>
      <c r="Q665" s="89"/>
      <c r="R665" s="84"/>
      <c r="S665" s="84"/>
      <c r="T665" s="84"/>
      <c r="U665" s="57"/>
      <c r="V665" s="89"/>
      <c r="W665" s="177"/>
      <c r="X665" s="179"/>
    </row>
    <row r="666" spans="1:29" ht="21.75" customHeight="1">
      <c r="A666" s="66" t="str">
        <f>基本登録!$A$21</f>
        <v>補</v>
      </c>
      <c r="B666" s="282" t="str">
        <f>IF('都個人（男子）'!AC666="","",VLOOKUP(AC666,都個人!$B:$G,4,FALSE))</f>
        <v/>
      </c>
      <c r="C666" s="283"/>
      <c r="D666" s="283"/>
      <c r="E666" s="283"/>
      <c r="F666" s="284"/>
      <c r="G666" s="72" t="str">
        <f>IF('都個人（男子）'!AC666="","",VLOOKUP(AC666,都個人!$B:$G,5,FALSE))</f>
        <v/>
      </c>
      <c r="H666" s="66"/>
      <c r="I666" s="66"/>
      <c r="J666" s="66"/>
      <c r="K666" s="88"/>
      <c r="L666" s="89"/>
      <c r="M666" s="66"/>
      <c r="N666" s="66"/>
      <c r="O666" s="66"/>
      <c r="P666" s="88"/>
      <c r="Q666" s="89"/>
      <c r="R666" s="66"/>
      <c r="S666" s="66"/>
      <c r="T666" s="66"/>
      <c r="U666" s="88"/>
      <c r="V666" s="89"/>
      <c r="W666" s="177"/>
      <c r="X666" s="179"/>
    </row>
    <row r="667" spans="1:29" ht="19.5" customHeight="1">
      <c r="A667" s="177"/>
      <c r="B667" s="285"/>
      <c r="C667" s="285"/>
      <c r="D667" s="285"/>
      <c r="E667" s="285"/>
      <c r="F667" s="285"/>
      <c r="G667" s="286"/>
      <c r="H667" s="280" t="s">
        <v>5</v>
      </c>
      <c r="I667" s="287"/>
      <c r="J667" s="287"/>
      <c r="K667" s="287"/>
      <c r="L667" s="89"/>
      <c r="M667" s="280" t="s">
        <v>5</v>
      </c>
      <c r="N667" s="287"/>
      <c r="O667" s="287"/>
      <c r="P667" s="287"/>
      <c r="Q667" s="89"/>
      <c r="R667" s="280" t="s">
        <v>5</v>
      </c>
      <c r="S667" s="287"/>
      <c r="T667" s="287"/>
      <c r="U667" s="287"/>
      <c r="V667" s="89"/>
      <c r="W667" s="177"/>
      <c r="X667" s="179"/>
    </row>
    <row r="668" spans="1:29" ht="24.75" customHeight="1">
      <c r="A668" s="276" t="s">
        <v>4</v>
      </c>
      <c r="B668" s="279"/>
      <c r="C668" s="279"/>
      <c r="D668" s="279"/>
      <c r="E668" s="279"/>
      <c r="F668" s="279"/>
      <c r="G668" s="278"/>
      <c r="H668" s="177"/>
      <c r="I668" s="178"/>
      <c r="J668" s="178"/>
      <c r="K668" s="178"/>
      <c r="L668" s="179"/>
      <c r="M668" s="177"/>
      <c r="N668" s="178"/>
      <c r="O668" s="178"/>
      <c r="P668" s="178"/>
      <c r="Q668" s="179"/>
      <c r="R668" s="177"/>
      <c r="S668" s="178"/>
      <c r="T668" s="178"/>
      <c r="U668" s="178"/>
      <c r="V668" s="179"/>
      <c r="W668" s="177"/>
      <c r="X668" s="179"/>
    </row>
    <row r="669" spans="1:29" ht="4.5" customHeight="1">
      <c r="A669" s="288"/>
      <c r="B669" s="240"/>
      <c r="C669" s="240"/>
      <c r="D669" s="240"/>
      <c r="E669" s="240"/>
      <c r="F669" s="240"/>
      <c r="G669" s="240"/>
      <c r="H669" s="240"/>
      <c r="I669" s="240"/>
      <c r="J669" s="240"/>
      <c r="K669" s="240"/>
      <c r="L669" s="240"/>
      <c r="M669" s="240"/>
      <c r="N669" s="240"/>
      <c r="O669" s="240"/>
      <c r="P669" s="240"/>
      <c r="Q669" s="240"/>
      <c r="R669" s="240"/>
      <c r="S669" s="240"/>
      <c r="T669" s="240"/>
      <c r="U669" s="240"/>
      <c r="V669" s="240"/>
      <c r="W669" s="240"/>
      <c r="X669" s="240"/>
    </row>
    <row r="670" spans="1:29">
      <c r="A670" s="229" t="s">
        <v>63</v>
      </c>
      <c r="B670" s="229"/>
      <c r="C670" s="229"/>
      <c r="D670" s="229"/>
      <c r="E670" s="229"/>
      <c r="F670" s="229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30"/>
      <c r="R670" s="231" t="s">
        <v>3</v>
      </c>
      <c r="S670" s="231"/>
      <c r="T670" s="231"/>
      <c r="U670" s="231"/>
      <c r="V670" s="231"/>
      <c r="W670" s="231"/>
      <c r="X670" s="231"/>
    </row>
    <row r="671" spans="1:29">
      <c r="A671" s="229" t="s">
        <v>2</v>
      </c>
      <c r="B671" s="229"/>
      <c r="C671" s="229"/>
      <c r="D671" s="229"/>
      <c r="E671" s="229"/>
      <c r="F671" s="229"/>
      <c r="G671" s="229"/>
      <c r="H671" s="229"/>
      <c r="I671" s="229"/>
      <c r="J671" s="229"/>
      <c r="K671" s="229"/>
      <c r="L671" s="229"/>
      <c r="M671" s="229"/>
      <c r="N671" s="229"/>
      <c r="O671" s="229"/>
      <c r="P671" s="229"/>
      <c r="Q671" s="90"/>
      <c r="R671" s="231"/>
      <c r="S671" s="231"/>
      <c r="T671" s="231"/>
      <c r="U671" s="231"/>
      <c r="V671" s="231"/>
      <c r="W671" s="231"/>
      <c r="X671" s="231"/>
    </row>
    <row r="672" spans="1:29" ht="39.75" customHeight="1"/>
    <row r="673" spans="1:29" ht="34.5" customHeight="1"/>
    <row r="674" spans="1:29" ht="24.75" customHeight="1">
      <c r="A674" s="169" t="s">
        <v>12</v>
      </c>
      <c r="B674" s="169"/>
      <c r="C674" s="169"/>
      <c r="D674" s="172" t="str">
        <f>$D$2</f>
        <v>基本登録シートの年度に入力して下さい</v>
      </c>
      <c r="E674" s="172"/>
      <c r="F674" s="172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2"/>
      <c r="R674" s="172"/>
      <c r="S674" s="172"/>
      <c r="T674" s="172"/>
      <c r="U674" s="173"/>
      <c r="V674" s="249" t="s">
        <v>24</v>
      </c>
      <c r="W674" s="250"/>
      <c r="X674" s="251"/>
    </row>
    <row r="675" spans="1:29" ht="26.25" customHeight="1">
      <c r="A675" s="170"/>
      <c r="B675" s="170"/>
      <c r="C675" s="170"/>
      <c r="D675" s="172"/>
      <c r="E675" s="172"/>
      <c r="F675" s="172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2"/>
      <c r="R675" s="172"/>
      <c r="S675" s="172"/>
      <c r="T675" s="172"/>
      <c r="U675" s="173"/>
      <c r="V675" s="233" t="str">
        <f>IF(VLOOKUP(AC682,都個人!$B:$G,2,FALSE)="","",VLOOKUP(AC682,都個人!$B:$G,2,FALSE))</f>
        <v/>
      </c>
      <c r="W675" s="234"/>
      <c r="X675" s="235"/>
    </row>
    <row r="676" spans="1:29" ht="27" customHeight="1">
      <c r="A676" s="177" t="s">
        <v>23</v>
      </c>
      <c r="B676" s="178"/>
      <c r="C676" s="179"/>
      <c r="D676" s="241"/>
      <c r="E676" s="82" t="s">
        <v>22</v>
      </c>
      <c r="F676" s="241"/>
      <c r="G676" s="249" t="s">
        <v>21</v>
      </c>
      <c r="H676" s="250"/>
      <c r="I676" s="251"/>
      <c r="J676" s="255" t="str">
        <f>基本登録!$B$2</f>
        <v>基本登録シートの学校番号に入力して下さい</v>
      </c>
      <c r="K676" s="256"/>
      <c r="L676" s="256"/>
      <c r="M676" s="256"/>
      <c r="N676" s="256"/>
      <c r="O676" s="256"/>
      <c r="P676" s="256"/>
      <c r="Q676" s="256"/>
      <c r="R676" s="256"/>
      <c r="S676" s="256"/>
      <c r="T676" s="257"/>
      <c r="U676" s="83"/>
      <c r="V676" s="236"/>
      <c r="W676" s="237"/>
      <c r="X676" s="238"/>
    </row>
    <row r="677" spans="1:29" ht="9.75" customHeight="1">
      <c r="A677" s="186">
        <f>基本登録!$B$1</f>
        <v>0</v>
      </c>
      <c r="B677" s="187"/>
      <c r="C677" s="188"/>
      <c r="D677" s="252"/>
      <c r="E677" s="258" t="s">
        <v>50</v>
      </c>
      <c r="F677" s="254"/>
      <c r="G677" s="261" t="s">
        <v>20</v>
      </c>
      <c r="H677" s="262"/>
      <c r="I677" s="263"/>
      <c r="J677" s="267">
        <f>基本登録!$B$3</f>
        <v>0</v>
      </c>
      <c r="K677" s="268"/>
      <c r="L677" s="268"/>
      <c r="M677" s="268"/>
      <c r="N677" s="268"/>
      <c r="O677" s="268"/>
      <c r="P677" s="268"/>
      <c r="Q677" s="268"/>
      <c r="R677" s="268"/>
      <c r="S677" s="268"/>
      <c r="T677" s="269"/>
      <c r="U677" s="239"/>
      <c r="V677" s="240"/>
      <c r="W677" s="240"/>
      <c r="X677" s="240"/>
    </row>
    <row r="678" spans="1:29" ht="16.5" customHeight="1">
      <c r="A678" s="189"/>
      <c r="B678" s="190"/>
      <c r="C678" s="191"/>
      <c r="D678" s="252"/>
      <c r="E678" s="259"/>
      <c r="F678" s="254"/>
      <c r="G678" s="264"/>
      <c r="H678" s="265"/>
      <c r="I678" s="266"/>
      <c r="J678" s="270"/>
      <c r="K678" s="271"/>
      <c r="L678" s="271"/>
      <c r="M678" s="271"/>
      <c r="N678" s="271"/>
      <c r="O678" s="271"/>
      <c r="P678" s="271"/>
      <c r="Q678" s="271"/>
      <c r="R678" s="271"/>
      <c r="S678" s="271"/>
      <c r="T678" s="272"/>
      <c r="U678" s="241"/>
      <c r="V678" s="243" t="s">
        <v>19</v>
      </c>
      <c r="W678" s="245" t="s">
        <v>11</v>
      </c>
      <c r="X678" s="246"/>
    </row>
    <row r="679" spans="1:29" ht="27" customHeight="1">
      <c r="A679" s="192"/>
      <c r="B679" s="193"/>
      <c r="C679" s="194"/>
      <c r="D679" s="253"/>
      <c r="E679" s="260"/>
      <c r="F679" s="242"/>
      <c r="G679" s="273" t="s">
        <v>18</v>
      </c>
      <c r="H679" s="274"/>
      <c r="I679" s="275"/>
      <c r="J679" s="80" t="s">
        <v>32</v>
      </c>
      <c r="K679" s="81" t="s">
        <v>33</v>
      </c>
      <c r="L679" s="81" t="s">
        <v>34</v>
      </c>
      <c r="M679" s="81" t="s">
        <v>35</v>
      </c>
      <c r="N679" s="81" t="s">
        <v>36</v>
      </c>
      <c r="O679" s="81" t="s">
        <v>37</v>
      </c>
      <c r="P679" s="81" t="s">
        <v>38</v>
      </c>
      <c r="Q679" s="63" t="str">
        <f>IF(AC682="","",AC682)</f>
        <v/>
      </c>
      <c r="R679" s="81" t="s">
        <v>39</v>
      </c>
      <c r="S679" s="58"/>
      <c r="T679" s="59"/>
      <c r="U679" s="242"/>
      <c r="V679" s="244"/>
      <c r="W679" s="247"/>
      <c r="X679" s="248"/>
    </row>
    <row r="680" spans="1:29" ht="4.5" customHeight="1"/>
    <row r="681" spans="1:29" ht="21.75" customHeight="1">
      <c r="A681" s="66" t="s">
        <v>10</v>
      </c>
      <c r="B681" s="276" t="s">
        <v>9</v>
      </c>
      <c r="C681" s="277"/>
      <c r="D681" s="277"/>
      <c r="E681" s="277"/>
      <c r="F681" s="278"/>
      <c r="G681" s="85" t="s">
        <v>8</v>
      </c>
      <c r="H681" s="86"/>
      <c r="I681" s="279" t="str">
        <f>IFERROR(VLOOKUP(D674,基本登録!$B$8:$G$13,5,FALSE),"")</f>
        <v>予選</v>
      </c>
      <c r="J681" s="279"/>
      <c r="K681" s="279"/>
      <c r="L681" s="87"/>
      <c r="M681" s="86"/>
      <c r="N681" s="279" t="str">
        <f>IFERROR(VLOOKUP(D674,基本登録!$B$8:$G$13,6,FALSE),"")</f>
        <v>準決勝</v>
      </c>
      <c r="O681" s="279"/>
      <c r="P681" s="279"/>
      <c r="Q681" s="87"/>
      <c r="R681" s="91"/>
      <c r="S681" s="277"/>
      <c r="T681" s="277"/>
      <c r="U681" s="277"/>
      <c r="V681" s="92"/>
      <c r="W681" s="280" t="s">
        <v>7</v>
      </c>
      <c r="X681" s="281"/>
    </row>
    <row r="682" spans="1:29" ht="21.75" customHeight="1">
      <c r="A682" s="71" t="str">
        <f>基本登録!$A$16</f>
        <v>１</v>
      </c>
      <c r="B682" s="282" t="str">
        <f>IF('都個人（男子）'!AC682="","",VLOOKUP(AC682,都個人!$B:$G,4,FALSE))</f>
        <v/>
      </c>
      <c r="C682" s="283"/>
      <c r="D682" s="283"/>
      <c r="E682" s="283"/>
      <c r="F682" s="284"/>
      <c r="G682" s="72" t="str">
        <f>IF('都個人（男子）'!AC682="","",VLOOKUP(AC682,都個人!$B:$G,5,FALSE))</f>
        <v/>
      </c>
      <c r="H682" s="84"/>
      <c r="I682" s="84"/>
      <c r="J682" s="84"/>
      <c r="K682" s="57"/>
      <c r="L682" s="89"/>
      <c r="M682" s="84"/>
      <c r="N682" s="84"/>
      <c r="O682" s="84"/>
      <c r="P682" s="57"/>
      <c r="Q682" s="89"/>
      <c r="R682" s="84"/>
      <c r="S682" s="84"/>
      <c r="T682" s="84"/>
      <c r="U682" s="57"/>
      <c r="V682" s="89"/>
      <c r="W682" s="177"/>
      <c r="X682" s="179"/>
      <c r="Y682" s="75"/>
      <c r="AC682" s="54" t="str">
        <f>都個人!B35</f>
        <v/>
      </c>
    </row>
    <row r="683" spans="1:29" ht="21.75" customHeight="1">
      <c r="A683" s="66" t="str">
        <f>基本登録!$A$17</f>
        <v>２</v>
      </c>
      <c r="B683" s="282" t="str">
        <f>IF('都個人（男子）'!AC683="","",VLOOKUP(AC683,都個人!$B:$G,4,FALSE))</f>
        <v/>
      </c>
      <c r="C683" s="283"/>
      <c r="D683" s="283"/>
      <c r="E683" s="283"/>
      <c r="F683" s="284"/>
      <c r="G683" s="72" t="str">
        <f>IF('都個人（男子）'!AC683="","",VLOOKUP(AC683,都個人!$B:$G,5,FALSE))</f>
        <v/>
      </c>
      <c r="H683" s="84"/>
      <c r="I683" s="84"/>
      <c r="J683" s="84"/>
      <c r="K683" s="57"/>
      <c r="L683" s="89"/>
      <c r="M683" s="84"/>
      <c r="N683" s="84"/>
      <c r="O683" s="84"/>
      <c r="P683" s="57"/>
      <c r="Q683" s="89"/>
      <c r="R683" s="84"/>
      <c r="S683" s="84"/>
      <c r="T683" s="84"/>
      <c r="U683" s="57"/>
      <c r="V683" s="89"/>
      <c r="W683" s="177"/>
      <c r="X683" s="179"/>
    </row>
    <row r="684" spans="1:29" ht="21.75" customHeight="1">
      <c r="A684" s="66" t="str">
        <f>基本登録!$A$18</f>
        <v>３</v>
      </c>
      <c r="B684" s="282" t="str">
        <f>IF('都個人（男子）'!AC684="","",VLOOKUP(AC684,都個人!$B:$G,4,FALSE))</f>
        <v/>
      </c>
      <c r="C684" s="283"/>
      <c r="D684" s="283"/>
      <c r="E684" s="283"/>
      <c r="F684" s="284"/>
      <c r="G684" s="72" t="str">
        <f>IF('都個人（男子）'!AC684="","",VLOOKUP(AC684,都個人!$B:$G,5,FALSE))</f>
        <v/>
      </c>
      <c r="H684" s="84"/>
      <c r="I684" s="84"/>
      <c r="J684" s="84"/>
      <c r="K684" s="57"/>
      <c r="L684" s="89"/>
      <c r="M684" s="84"/>
      <c r="N684" s="84"/>
      <c r="O684" s="84"/>
      <c r="P684" s="57"/>
      <c r="Q684" s="89"/>
      <c r="R684" s="84"/>
      <c r="S684" s="84"/>
      <c r="T684" s="84"/>
      <c r="U684" s="57"/>
      <c r="V684" s="89"/>
      <c r="W684" s="177"/>
      <c r="X684" s="179"/>
    </row>
    <row r="685" spans="1:29" ht="21.75" customHeight="1">
      <c r="A685" s="66" t="str">
        <f>基本登録!$A$19</f>
        <v>４</v>
      </c>
      <c r="B685" s="282" t="str">
        <f>IF('都個人（男子）'!AC685="","",VLOOKUP(AC685,都個人!$B:$G,4,FALSE))</f>
        <v/>
      </c>
      <c r="C685" s="283"/>
      <c r="D685" s="283"/>
      <c r="E685" s="283"/>
      <c r="F685" s="284"/>
      <c r="G685" s="72" t="str">
        <f>IF('都個人（男子）'!AC685="","",VLOOKUP(AC685,都個人!$B:$G,5,FALSE))</f>
        <v/>
      </c>
      <c r="H685" s="84"/>
      <c r="I685" s="84"/>
      <c r="J685" s="84"/>
      <c r="K685" s="57"/>
      <c r="L685" s="89"/>
      <c r="M685" s="84"/>
      <c r="N685" s="84"/>
      <c r="O685" s="84"/>
      <c r="P685" s="57"/>
      <c r="Q685" s="89"/>
      <c r="R685" s="84"/>
      <c r="S685" s="84"/>
      <c r="T685" s="84"/>
      <c r="U685" s="57"/>
      <c r="V685" s="89"/>
      <c r="W685" s="177"/>
      <c r="X685" s="179"/>
    </row>
    <row r="686" spans="1:29" ht="21.75" customHeight="1">
      <c r="A686" s="66" t="str">
        <f>基本登録!$A$20</f>
        <v>５</v>
      </c>
      <c r="B686" s="282" t="str">
        <f>IF('都個人（男子）'!AC686="","",VLOOKUP(AC686,都個人!$B:$G,4,FALSE))</f>
        <v/>
      </c>
      <c r="C686" s="283"/>
      <c r="D686" s="283"/>
      <c r="E686" s="283"/>
      <c r="F686" s="284"/>
      <c r="G686" s="72" t="str">
        <f>IF('都個人（男子）'!AC686="","",VLOOKUP(AC686,都個人!$B:$G,5,FALSE))</f>
        <v/>
      </c>
      <c r="H686" s="84"/>
      <c r="I686" s="84"/>
      <c r="J686" s="84"/>
      <c r="K686" s="57"/>
      <c r="L686" s="89"/>
      <c r="M686" s="84"/>
      <c r="N686" s="84"/>
      <c r="O686" s="84"/>
      <c r="P686" s="57"/>
      <c r="Q686" s="89"/>
      <c r="R686" s="84"/>
      <c r="S686" s="84"/>
      <c r="T686" s="84"/>
      <c r="U686" s="57"/>
      <c r="V686" s="89"/>
      <c r="W686" s="177"/>
      <c r="X686" s="179"/>
    </row>
    <row r="687" spans="1:29" ht="21.75" customHeight="1">
      <c r="A687" s="66" t="str">
        <f>基本登録!$A$21</f>
        <v>補</v>
      </c>
      <c r="B687" s="282" t="str">
        <f>IF('都個人（男子）'!AC687="","",VLOOKUP(AC687,都個人!$B:$G,4,FALSE))</f>
        <v/>
      </c>
      <c r="C687" s="283"/>
      <c r="D687" s="283"/>
      <c r="E687" s="283"/>
      <c r="F687" s="284"/>
      <c r="G687" s="72" t="str">
        <f>IF('都個人（男子）'!AC687="","",VLOOKUP(AC687,都個人!$B:$G,5,FALSE))</f>
        <v/>
      </c>
      <c r="H687" s="66"/>
      <c r="I687" s="66"/>
      <c r="J687" s="66"/>
      <c r="K687" s="88"/>
      <c r="L687" s="89"/>
      <c r="M687" s="66"/>
      <c r="N687" s="66"/>
      <c r="O687" s="66"/>
      <c r="P687" s="88"/>
      <c r="Q687" s="89"/>
      <c r="R687" s="66"/>
      <c r="S687" s="66"/>
      <c r="T687" s="66"/>
      <c r="U687" s="88"/>
      <c r="V687" s="89"/>
      <c r="W687" s="177"/>
      <c r="X687" s="179"/>
    </row>
    <row r="688" spans="1:29" ht="19.5" customHeight="1">
      <c r="A688" s="177"/>
      <c r="B688" s="285"/>
      <c r="C688" s="285"/>
      <c r="D688" s="285"/>
      <c r="E688" s="285"/>
      <c r="F688" s="285"/>
      <c r="G688" s="286"/>
      <c r="H688" s="280" t="s">
        <v>5</v>
      </c>
      <c r="I688" s="287"/>
      <c r="J688" s="287"/>
      <c r="K688" s="287"/>
      <c r="L688" s="89"/>
      <c r="M688" s="280" t="s">
        <v>5</v>
      </c>
      <c r="N688" s="287"/>
      <c r="O688" s="287"/>
      <c r="P688" s="287"/>
      <c r="Q688" s="89"/>
      <c r="R688" s="280" t="s">
        <v>5</v>
      </c>
      <c r="S688" s="287"/>
      <c r="T688" s="287"/>
      <c r="U688" s="287"/>
      <c r="V688" s="89"/>
      <c r="W688" s="177"/>
      <c r="X688" s="179"/>
    </row>
    <row r="689" spans="1:29" ht="24.75" customHeight="1">
      <c r="A689" s="276" t="s">
        <v>4</v>
      </c>
      <c r="B689" s="279"/>
      <c r="C689" s="279"/>
      <c r="D689" s="279"/>
      <c r="E689" s="279"/>
      <c r="F689" s="279"/>
      <c r="G689" s="278"/>
      <c r="H689" s="177"/>
      <c r="I689" s="178"/>
      <c r="J689" s="178"/>
      <c r="K689" s="178"/>
      <c r="L689" s="179"/>
      <c r="M689" s="177"/>
      <c r="N689" s="178"/>
      <c r="O689" s="178"/>
      <c r="P689" s="178"/>
      <c r="Q689" s="179"/>
      <c r="R689" s="177"/>
      <c r="S689" s="178"/>
      <c r="T689" s="178"/>
      <c r="U689" s="178"/>
      <c r="V689" s="179"/>
      <c r="W689" s="177"/>
      <c r="X689" s="179"/>
    </row>
    <row r="690" spans="1:29" ht="4.5" customHeight="1">
      <c r="A690" s="288"/>
      <c r="B690" s="240"/>
      <c r="C690" s="240"/>
      <c r="D690" s="240"/>
      <c r="E690" s="240"/>
      <c r="F690" s="240"/>
      <c r="G690" s="240"/>
      <c r="H690" s="240"/>
      <c r="I690" s="240"/>
      <c r="J690" s="240"/>
      <c r="K690" s="240"/>
      <c r="L690" s="240"/>
      <c r="M690" s="240"/>
      <c r="N690" s="240"/>
      <c r="O690" s="240"/>
      <c r="P690" s="240"/>
      <c r="Q690" s="240"/>
      <c r="R690" s="240"/>
      <c r="S690" s="240"/>
      <c r="T690" s="240"/>
      <c r="U690" s="240"/>
      <c r="V690" s="240"/>
      <c r="W690" s="240"/>
      <c r="X690" s="240"/>
    </row>
    <row r="691" spans="1:29">
      <c r="A691" s="229" t="s">
        <v>63</v>
      </c>
      <c r="B691" s="229"/>
      <c r="C691" s="229"/>
      <c r="D691" s="229"/>
      <c r="E691" s="229"/>
      <c r="F691" s="229"/>
      <c r="G691" s="229"/>
      <c r="H691" s="229"/>
      <c r="I691" s="229"/>
      <c r="J691" s="229"/>
      <c r="K691" s="229"/>
      <c r="L691" s="229"/>
      <c r="M691" s="229"/>
      <c r="N691" s="229"/>
      <c r="O691" s="229"/>
      <c r="P691" s="229"/>
      <c r="Q691" s="230"/>
      <c r="R691" s="231" t="s">
        <v>3</v>
      </c>
      <c r="S691" s="231"/>
      <c r="T691" s="231"/>
      <c r="U691" s="231"/>
      <c r="V691" s="231"/>
      <c r="W691" s="231"/>
      <c r="X691" s="231"/>
    </row>
    <row r="692" spans="1:29">
      <c r="A692" s="229" t="s">
        <v>2</v>
      </c>
      <c r="B692" s="229"/>
      <c r="C692" s="229"/>
      <c r="D692" s="229"/>
      <c r="E692" s="229"/>
      <c r="F692" s="229"/>
      <c r="G692" s="229"/>
      <c r="H692" s="229"/>
      <c r="I692" s="229"/>
      <c r="J692" s="229"/>
      <c r="K692" s="229"/>
      <c r="L692" s="229"/>
      <c r="M692" s="229"/>
      <c r="N692" s="229"/>
      <c r="O692" s="229"/>
      <c r="P692" s="229"/>
      <c r="Q692" s="90"/>
      <c r="R692" s="231"/>
      <c r="S692" s="231"/>
      <c r="T692" s="231"/>
      <c r="U692" s="231"/>
      <c r="V692" s="231"/>
      <c r="W692" s="231"/>
      <c r="X692" s="231"/>
    </row>
    <row r="693" spans="1:29" ht="39.75" customHeight="1"/>
    <row r="694" spans="1:29" ht="34.5" customHeight="1"/>
    <row r="695" spans="1:29" ht="24.75" customHeight="1">
      <c r="A695" s="169" t="s">
        <v>12</v>
      </c>
      <c r="B695" s="169"/>
      <c r="C695" s="169"/>
      <c r="D695" s="172" t="str">
        <f>$D$2</f>
        <v>基本登録シートの年度に入力して下さい</v>
      </c>
      <c r="E695" s="172"/>
      <c r="F695" s="172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2"/>
      <c r="R695" s="172"/>
      <c r="S695" s="172"/>
      <c r="T695" s="172"/>
      <c r="U695" s="173"/>
      <c r="V695" s="249" t="s">
        <v>24</v>
      </c>
      <c r="W695" s="250"/>
      <c r="X695" s="251"/>
    </row>
    <row r="696" spans="1:29" ht="26.25" customHeight="1">
      <c r="A696" s="170"/>
      <c r="B696" s="170"/>
      <c r="C696" s="170"/>
      <c r="D696" s="172"/>
      <c r="E696" s="172"/>
      <c r="F696" s="172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2"/>
      <c r="R696" s="172"/>
      <c r="S696" s="172"/>
      <c r="T696" s="172"/>
      <c r="U696" s="173"/>
      <c r="V696" s="233" t="str">
        <f>IF(VLOOKUP(AC703,都個人!$B:$G,2,FALSE)="","",VLOOKUP(AC703,都個人!$B:$G,2,FALSE))</f>
        <v/>
      </c>
      <c r="W696" s="234"/>
      <c r="X696" s="235"/>
    </row>
    <row r="697" spans="1:29" ht="27" customHeight="1">
      <c r="A697" s="177" t="s">
        <v>23</v>
      </c>
      <c r="B697" s="178"/>
      <c r="C697" s="179"/>
      <c r="D697" s="241"/>
      <c r="E697" s="82" t="s">
        <v>22</v>
      </c>
      <c r="F697" s="241"/>
      <c r="G697" s="249" t="s">
        <v>21</v>
      </c>
      <c r="H697" s="250"/>
      <c r="I697" s="251"/>
      <c r="J697" s="255" t="str">
        <f>基本登録!$B$2</f>
        <v>基本登録シートの学校番号に入力して下さい</v>
      </c>
      <c r="K697" s="256"/>
      <c r="L697" s="256"/>
      <c r="M697" s="256"/>
      <c r="N697" s="256"/>
      <c r="O697" s="256"/>
      <c r="P697" s="256"/>
      <c r="Q697" s="256"/>
      <c r="R697" s="256"/>
      <c r="S697" s="256"/>
      <c r="T697" s="257"/>
      <c r="U697" s="83"/>
      <c r="V697" s="236"/>
      <c r="W697" s="237"/>
      <c r="X697" s="238"/>
    </row>
    <row r="698" spans="1:29" ht="9.75" customHeight="1">
      <c r="A698" s="186">
        <f>基本登録!$B$1</f>
        <v>0</v>
      </c>
      <c r="B698" s="187"/>
      <c r="C698" s="188"/>
      <c r="D698" s="252"/>
      <c r="E698" s="258" t="s">
        <v>50</v>
      </c>
      <c r="F698" s="254"/>
      <c r="G698" s="261" t="s">
        <v>20</v>
      </c>
      <c r="H698" s="262"/>
      <c r="I698" s="263"/>
      <c r="J698" s="267">
        <f>基本登録!$B$3</f>
        <v>0</v>
      </c>
      <c r="K698" s="268"/>
      <c r="L698" s="268"/>
      <c r="M698" s="268"/>
      <c r="N698" s="268"/>
      <c r="O698" s="268"/>
      <c r="P698" s="268"/>
      <c r="Q698" s="268"/>
      <c r="R698" s="268"/>
      <c r="S698" s="268"/>
      <c r="T698" s="269"/>
      <c r="U698" s="239"/>
      <c r="V698" s="240"/>
      <c r="W698" s="240"/>
      <c r="X698" s="240"/>
    </row>
    <row r="699" spans="1:29" ht="16.5" customHeight="1">
      <c r="A699" s="189"/>
      <c r="B699" s="190"/>
      <c r="C699" s="191"/>
      <c r="D699" s="252"/>
      <c r="E699" s="259"/>
      <c r="F699" s="254"/>
      <c r="G699" s="264"/>
      <c r="H699" s="265"/>
      <c r="I699" s="266"/>
      <c r="J699" s="270"/>
      <c r="K699" s="271"/>
      <c r="L699" s="271"/>
      <c r="M699" s="271"/>
      <c r="N699" s="271"/>
      <c r="O699" s="271"/>
      <c r="P699" s="271"/>
      <c r="Q699" s="271"/>
      <c r="R699" s="271"/>
      <c r="S699" s="271"/>
      <c r="T699" s="272"/>
      <c r="U699" s="241"/>
      <c r="V699" s="243" t="s">
        <v>19</v>
      </c>
      <c r="W699" s="245" t="s">
        <v>11</v>
      </c>
      <c r="X699" s="246"/>
    </row>
    <row r="700" spans="1:29" ht="27" customHeight="1">
      <c r="A700" s="192"/>
      <c r="B700" s="193"/>
      <c r="C700" s="194"/>
      <c r="D700" s="253"/>
      <c r="E700" s="260"/>
      <c r="F700" s="242"/>
      <c r="G700" s="273" t="s">
        <v>18</v>
      </c>
      <c r="H700" s="274"/>
      <c r="I700" s="275"/>
      <c r="J700" s="80" t="s">
        <v>32</v>
      </c>
      <c r="K700" s="81" t="s">
        <v>33</v>
      </c>
      <c r="L700" s="81" t="s">
        <v>34</v>
      </c>
      <c r="M700" s="81" t="s">
        <v>35</v>
      </c>
      <c r="N700" s="81" t="s">
        <v>36</v>
      </c>
      <c r="O700" s="81" t="s">
        <v>37</v>
      </c>
      <c r="P700" s="81" t="s">
        <v>38</v>
      </c>
      <c r="Q700" s="63" t="str">
        <f>IF(AC703="","",AC703)</f>
        <v/>
      </c>
      <c r="R700" s="81" t="s">
        <v>39</v>
      </c>
      <c r="S700" s="58"/>
      <c r="T700" s="59"/>
      <c r="U700" s="242"/>
      <c r="V700" s="244"/>
      <c r="W700" s="247"/>
      <c r="X700" s="248"/>
    </row>
    <row r="701" spans="1:29" ht="4.5" customHeight="1"/>
    <row r="702" spans="1:29" ht="21.75" customHeight="1">
      <c r="A702" s="66" t="s">
        <v>10</v>
      </c>
      <c r="B702" s="276" t="s">
        <v>9</v>
      </c>
      <c r="C702" s="277"/>
      <c r="D702" s="277"/>
      <c r="E702" s="277"/>
      <c r="F702" s="278"/>
      <c r="G702" s="85" t="s">
        <v>8</v>
      </c>
      <c r="H702" s="86"/>
      <c r="I702" s="279" t="str">
        <f>IFERROR(VLOOKUP(D695,基本登録!$B$8:$G$13,5,FALSE),"")</f>
        <v>予選</v>
      </c>
      <c r="J702" s="279"/>
      <c r="K702" s="279"/>
      <c r="L702" s="87"/>
      <c r="M702" s="86"/>
      <c r="N702" s="279" t="str">
        <f>IFERROR(VLOOKUP(D695,基本登録!$B$8:$G$13,6,FALSE),"")</f>
        <v>準決勝</v>
      </c>
      <c r="O702" s="279"/>
      <c r="P702" s="279"/>
      <c r="Q702" s="87"/>
      <c r="R702" s="91"/>
      <c r="S702" s="277"/>
      <c r="T702" s="277"/>
      <c r="U702" s="277"/>
      <c r="V702" s="92"/>
      <c r="W702" s="280" t="s">
        <v>7</v>
      </c>
      <c r="X702" s="281"/>
    </row>
    <row r="703" spans="1:29" ht="21.75" customHeight="1">
      <c r="A703" s="71" t="str">
        <f>基本登録!$A$16</f>
        <v>１</v>
      </c>
      <c r="B703" s="282" t="str">
        <f>IF('都個人（男子）'!AC703="","",VLOOKUP(AC703,都個人!$B:$G,4,FALSE))</f>
        <v/>
      </c>
      <c r="C703" s="283"/>
      <c r="D703" s="283"/>
      <c r="E703" s="283"/>
      <c r="F703" s="284"/>
      <c r="G703" s="72" t="str">
        <f>IF('都個人（男子）'!AC703="","",VLOOKUP(AC703,都個人!$B:$G,5,FALSE))</f>
        <v/>
      </c>
      <c r="H703" s="84"/>
      <c r="I703" s="84"/>
      <c r="J703" s="84"/>
      <c r="K703" s="57"/>
      <c r="L703" s="89"/>
      <c r="M703" s="84"/>
      <c r="N703" s="84"/>
      <c r="O703" s="84"/>
      <c r="P703" s="57"/>
      <c r="Q703" s="89"/>
      <c r="R703" s="84"/>
      <c r="S703" s="84"/>
      <c r="T703" s="84"/>
      <c r="U703" s="57"/>
      <c r="V703" s="89"/>
      <c r="W703" s="177"/>
      <c r="X703" s="179"/>
      <c r="Y703" s="75"/>
      <c r="AC703" s="54" t="str">
        <f>都個人!B36</f>
        <v/>
      </c>
    </row>
    <row r="704" spans="1:29" ht="21.75" customHeight="1">
      <c r="A704" s="66" t="str">
        <f>基本登録!$A$17</f>
        <v>２</v>
      </c>
      <c r="B704" s="282" t="str">
        <f>IF('都個人（男子）'!AC704="","",VLOOKUP(AC704,都個人!$B:$G,4,FALSE))</f>
        <v/>
      </c>
      <c r="C704" s="283"/>
      <c r="D704" s="283"/>
      <c r="E704" s="283"/>
      <c r="F704" s="284"/>
      <c r="G704" s="72" t="str">
        <f>IF('都個人（男子）'!AC704="","",VLOOKUP(AC704,都個人!$B:$G,5,FALSE))</f>
        <v/>
      </c>
      <c r="H704" s="84"/>
      <c r="I704" s="84"/>
      <c r="J704" s="84"/>
      <c r="K704" s="57"/>
      <c r="L704" s="89"/>
      <c r="M704" s="84"/>
      <c r="N704" s="84"/>
      <c r="O704" s="84"/>
      <c r="P704" s="57"/>
      <c r="Q704" s="89"/>
      <c r="R704" s="84"/>
      <c r="S704" s="84"/>
      <c r="T704" s="84"/>
      <c r="U704" s="57"/>
      <c r="V704" s="89"/>
      <c r="W704" s="177"/>
      <c r="X704" s="179"/>
    </row>
    <row r="705" spans="1:24" ht="21.75" customHeight="1">
      <c r="A705" s="66" t="str">
        <f>基本登録!$A$18</f>
        <v>３</v>
      </c>
      <c r="B705" s="282" t="str">
        <f>IF('都個人（男子）'!AC705="","",VLOOKUP(AC705,都個人!$B:$G,4,FALSE))</f>
        <v/>
      </c>
      <c r="C705" s="283"/>
      <c r="D705" s="283"/>
      <c r="E705" s="283"/>
      <c r="F705" s="284"/>
      <c r="G705" s="72" t="str">
        <f>IF('都個人（男子）'!AC705="","",VLOOKUP(AC705,都個人!$B:$G,5,FALSE))</f>
        <v/>
      </c>
      <c r="H705" s="84"/>
      <c r="I705" s="84"/>
      <c r="J705" s="84"/>
      <c r="K705" s="57"/>
      <c r="L705" s="89"/>
      <c r="M705" s="84"/>
      <c r="N705" s="84"/>
      <c r="O705" s="84"/>
      <c r="P705" s="57"/>
      <c r="Q705" s="89"/>
      <c r="R705" s="84"/>
      <c r="S705" s="84"/>
      <c r="T705" s="84"/>
      <c r="U705" s="57"/>
      <c r="V705" s="89"/>
      <c r="W705" s="177"/>
      <c r="X705" s="179"/>
    </row>
    <row r="706" spans="1:24" ht="21.75" customHeight="1">
      <c r="A706" s="66" t="str">
        <f>基本登録!$A$19</f>
        <v>４</v>
      </c>
      <c r="B706" s="282" t="str">
        <f>IF('都個人（男子）'!AC706="","",VLOOKUP(AC706,都個人!$B:$G,4,FALSE))</f>
        <v/>
      </c>
      <c r="C706" s="283"/>
      <c r="D706" s="283"/>
      <c r="E706" s="283"/>
      <c r="F706" s="284"/>
      <c r="G706" s="72" t="str">
        <f>IF('都個人（男子）'!AC706="","",VLOOKUP(AC706,都個人!$B:$G,5,FALSE))</f>
        <v/>
      </c>
      <c r="H706" s="84"/>
      <c r="I706" s="84"/>
      <c r="J706" s="84"/>
      <c r="K706" s="57"/>
      <c r="L706" s="89"/>
      <c r="M706" s="84"/>
      <c r="N706" s="84"/>
      <c r="O706" s="84"/>
      <c r="P706" s="57"/>
      <c r="Q706" s="89"/>
      <c r="R706" s="84"/>
      <c r="S706" s="84"/>
      <c r="T706" s="84"/>
      <c r="U706" s="57"/>
      <c r="V706" s="89"/>
      <c r="W706" s="177"/>
      <c r="X706" s="179"/>
    </row>
    <row r="707" spans="1:24" ht="21.75" customHeight="1">
      <c r="A707" s="66" t="str">
        <f>基本登録!$A$20</f>
        <v>５</v>
      </c>
      <c r="B707" s="282" t="str">
        <f>IF('都個人（男子）'!AC707="","",VLOOKUP(AC707,都個人!$B:$G,4,FALSE))</f>
        <v/>
      </c>
      <c r="C707" s="283"/>
      <c r="D707" s="283"/>
      <c r="E707" s="283"/>
      <c r="F707" s="284"/>
      <c r="G707" s="72" t="str">
        <f>IF('都個人（男子）'!AC707="","",VLOOKUP(AC707,都個人!$B:$G,5,FALSE))</f>
        <v/>
      </c>
      <c r="H707" s="84"/>
      <c r="I707" s="84"/>
      <c r="J707" s="84"/>
      <c r="K707" s="57"/>
      <c r="L707" s="89"/>
      <c r="M707" s="84"/>
      <c r="N707" s="84"/>
      <c r="O707" s="84"/>
      <c r="P707" s="57"/>
      <c r="Q707" s="89"/>
      <c r="R707" s="84"/>
      <c r="S707" s="84"/>
      <c r="T707" s="84"/>
      <c r="U707" s="57"/>
      <c r="V707" s="89"/>
      <c r="W707" s="177"/>
      <c r="X707" s="179"/>
    </row>
    <row r="708" spans="1:24" ht="21.75" customHeight="1">
      <c r="A708" s="66" t="str">
        <f>基本登録!$A$21</f>
        <v>補</v>
      </c>
      <c r="B708" s="282" t="str">
        <f>IF('都個人（男子）'!AC708="","",VLOOKUP(AC708,都個人!$B:$G,4,FALSE))</f>
        <v/>
      </c>
      <c r="C708" s="283"/>
      <c r="D708" s="283"/>
      <c r="E708" s="283"/>
      <c r="F708" s="284"/>
      <c r="G708" s="72" t="str">
        <f>IF('都個人（男子）'!AC708="","",VLOOKUP(AC708,都個人!$B:$G,5,FALSE))</f>
        <v/>
      </c>
      <c r="H708" s="66"/>
      <c r="I708" s="66"/>
      <c r="J708" s="66"/>
      <c r="K708" s="88"/>
      <c r="L708" s="89"/>
      <c r="M708" s="66"/>
      <c r="N708" s="66"/>
      <c r="O708" s="66"/>
      <c r="P708" s="88"/>
      <c r="Q708" s="89"/>
      <c r="R708" s="66"/>
      <c r="S708" s="66"/>
      <c r="T708" s="66"/>
      <c r="U708" s="88"/>
      <c r="V708" s="89"/>
      <c r="W708" s="177"/>
      <c r="X708" s="179"/>
    </row>
    <row r="709" spans="1:24" ht="19.5" customHeight="1">
      <c r="A709" s="177"/>
      <c r="B709" s="285"/>
      <c r="C709" s="285"/>
      <c r="D709" s="285"/>
      <c r="E709" s="285"/>
      <c r="F709" s="285"/>
      <c r="G709" s="286"/>
      <c r="H709" s="280" t="s">
        <v>5</v>
      </c>
      <c r="I709" s="287"/>
      <c r="J709" s="287"/>
      <c r="K709" s="287"/>
      <c r="L709" s="89"/>
      <c r="M709" s="280" t="s">
        <v>5</v>
      </c>
      <c r="N709" s="287"/>
      <c r="O709" s="287"/>
      <c r="P709" s="287"/>
      <c r="Q709" s="89"/>
      <c r="R709" s="280" t="s">
        <v>5</v>
      </c>
      <c r="S709" s="287"/>
      <c r="T709" s="287"/>
      <c r="U709" s="287"/>
      <c r="V709" s="89"/>
      <c r="W709" s="177"/>
      <c r="X709" s="179"/>
    </row>
    <row r="710" spans="1:24" ht="24.75" customHeight="1">
      <c r="A710" s="276" t="s">
        <v>4</v>
      </c>
      <c r="B710" s="279"/>
      <c r="C710" s="279"/>
      <c r="D710" s="279"/>
      <c r="E710" s="279"/>
      <c r="F710" s="279"/>
      <c r="G710" s="278"/>
      <c r="H710" s="177"/>
      <c r="I710" s="178"/>
      <c r="J710" s="178"/>
      <c r="K710" s="178"/>
      <c r="L710" s="179"/>
      <c r="M710" s="177"/>
      <c r="N710" s="178"/>
      <c r="O710" s="178"/>
      <c r="P710" s="178"/>
      <c r="Q710" s="179"/>
      <c r="R710" s="177"/>
      <c r="S710" s="178"/>
      <c r="T710" s="178"/>
      <c r="U710" s="178"/>
      <c r="V710" s="179"/>
      <c r="W710" s="177"/>
      <c r="X710" s="179"/>
    </row>
    <row r="711" spans="1:24" ht="4.5" customHeight="1">
      <c r="A711" s="288"/>
      <c r="B711" s="240"/>
      <c r="C711" s="240"/>
      <c r="D711" s="240"/>
      <c r="E711" s="240"/>
      <c r="F711" s="240"/>
      <c r="G711" s="240"/>
      <c r="H711" s="240"/>
      <c r="I711" s="240"/>
      <c r="J711" s="240"/>
      <c r="K711" s="240"/>
      <c r="L711" s="240"/>
      <c r="M711" s="240"/>
      <c r="N711" s="240"/>
      <c r="O711" s="240"/>
      <c r="P711" s="240"/>
      <c r="Q711" s="240"/>
      <c r="R711" s="240"/>
      <c r="S711" s="240"/>
      <c r="T711" s="240"/>
      <c r="U711" s="240"/>
      <c r="V711" s="240"/>
      <c r="W711" s="240"/>
      <c r="X711" s="240"/>
    </row>
    <row r="712" spans="1:24">
      <c r="A712" s="229" t="s">
        <v>63</v>
      </c>
      <c r="B712" s="229"/>
      <c r="C712" s="229"/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29"/>
      <c r="P712" s="229"/>
      <c r="Q712" s="230"/>
      <c r="R712" s="231" t="s">
        <v>3</v>
      </c>
      <c r="S712" s="231"/>
      <c r="T712" s="231"/>
      <c r="U712" s="231"/>
      <c r="V712" s="231"/>
      <c r="W712" s="231"/>
      <c r="X712" s="231"/>
    </row>
    <row r="713" spans="1:24">
      <c r="A713" s="229" t="s">
        <v>2</v>
      </c>
      <c r="B713" s="229"/>
      <c r="C713" s="229"/>
      <c r="D713" s="229"/>
      <c r="E713" s="229"/>
      <c r="F713" s="229"/>
      <c r="G713" s="229"/>
      <c r="H713" s="229"/>
      <c r="I713" s="229"/>
      <c r="J713" s="229"/>
      <c r="K713" s="229"/>
      <c r="L713" s="229"/>
      <c r="M713" s="229"/>
      <c r="N713" s="229"/>
      <c r="O713" s="229"/>
      <c r="P713" s="229"/>
      <c r="Q713" s="90"/>
      <c r="R713" s="231"/>
      <c r="S713" s="231"/>
      <c r="T713" s="231"/>
      <c r="U713" s="231"/>
      <c r="V713" s="231"/>
      <c r="W713" s="231"/>
      <c r="X713" s="231"/>
    </row>
    <row r="714" spans="1:24" ht="39.75" customHeight="1"/>
    <row r="715" spans="1:24" ht="34.5" customHeight="1"/>
    <row r="716" spans="1:24" ht="24.75" customHeight="1">
      <c r="A716" s="169" t="s">
        <v>12</v>
      </c>
      <c r="B716" s="169"/>
      <c r="C716" s="169"/>
      <c r="D716" s="172" t="str">
        <f>$D$2</f>
        <v>基本登録シートの年度に入力して下さい</v>
      </c>
      <c r="E716" s="172"/>
      <c r="F716" s="172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3"/>
      <c r="V716" s="249" t="s">
        <v>24</v>
      </c>
      <c r="W716" s="250"/>
      <c r="X716" s="251"/>
    </row>
    <row r="717" spans="1:24" ht="26.25" customHeight="1">
      <c r="A717" s="170"/>
      <c r="B717" s="170"/>
      <c r="C717" s="170"/>
      <c r="D717" s="172"/>
      <c r="E717" s="172"/>
      <c r="F717" s="172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2"/>
      <c r="R717" s="172"/>
      <c r="S717" s="172"/>
      <c r="T717" s="172"/>
      <c r="U717" s="173"/>
      <c r="V717" s="233" t="str">
        <f>IF(VLOOKUP(AC724,都個人!$B:$G,2,FALSE)="","",VLOOKUP(AC724,都個人!$B:$G,2,FALSE))</f>
        <v/>
      </c>
      <c r="W717" s="234"/>
      <c r="X717" s="235"/>
    </row>
    <row r="718" spans="1:24" ht="27" customHeight="1">
      <c r="A718" s="177" t="s">
        <v>23</v>
      </c>
      <c r="B718" s="178"/>
      <c r="C718" s="179"/>
      <c r="D718" s="241"/>
      <c r="E718" s="82" t="s">
        <v>22</v>
      </c>
      <c r="F718" s="241"/>
      <c r="G718" s="249" t="s">
        <v>21</v>
      </c>
      <c r="H718" s="250"/>
      <c r="I718" s="251"/>
      <c r="J718" s="255" t="str">
        <f>基本登録!$B$2</f>
        <v>基本登録シートの学校番号に入力して下さい</v>
      </c>
      <c r="K718" s="256"/>
      <c r="L718" s="256"/>
      <c r="M718" s="256"/>
      <c r="N718" s="256"/>
      <c r="O718" s="256"/>
      <c r="P718" s="256"/>
      <c r="Q718" s="256"/>
      <c r="R718" s="256"/>
      <c r="S718" s="256"/>
      <c r="T718" s="257"/>
      <c r="U718" s="83"/>
      <c r="V718" s="236"/>
      <c r="W718" s="237"/>
      <c r="X718" s="238"/>
    </row>
    <row r="719" spans="1:24" ht="9.75" customHeight="1">
      <c r="A719" s="186">
        <f>基本登録!$B$1</f>
        <v>0</v>
      </c>
      <c r="B719" s="187"/>
      <c r="C719" s="188"/>
      <c r="D719" s="252"/>
      <c r="E719" s="258" t="s">
        <v>50</v>
      </c>
      <c r="F719" s="254"/>
      <c r="G719" s="261" t="s">
        <v>20</v>
      </c>
      <c r="H719" s="262"/>
      <c r="I719" s="263"/>
      <c r="J719" s="267">
        <f>基本登録!$B$3</f>
        <v>0</v>
      </c>
      <c r="K719" s="268"/>
      <c r="L719" s="268"/>
      <c r="M719" s="268"/>
      <c r="N719" s="268"/>
      <c r="O719" s="268"/>
      <c r="P719" s="268"/>
      <c r="Q719" s="268"/>
      <c r="R719" s="268"/>
      <c r="S719" s="268"/>
      <c r="T719" s="269"/>
      <c r="U719" s="239"/>
      <c r="V719" s="240"/>
      <c r="W719" s="240"/>
      <c r="X719" s="240"/>
    </row>
    <row r="720" spans="1:24" ht="16.5" customHeight="1">
      <c r="A720" s="189"/>
      <c r="B720" s="190"/>
      <c r="C720" s="191"/>
      <c r="D720" s="252"/>
      <c r="E720" s="259"/>
      <c r="F720" s="254"/>
      <c r="G720" s="264"/>
      <c r="H720" s="265"/>
      <c r="I720" s="266"/>
      <c r="J720" s="270"/>
      <c r="K720" s="271"/>
      <c r="L720" s="271"/>
      <c r="M720" s="271"/>
      <c r="N720" s="271"/>
      <c r="O720" s="271"/>
      <c r="P720" s="271"/>
      <c r="Q720" s="271"/>
      <c r="R720" s="271"/>
      <c r="S720" s="271"/>
      <c r="T720" s="272"/>
      <c r="U720" s="241"/>
      <c r="V720" s="243" t="s">
        <v>19</v>
      </c>
      <c r="W720" s="245" t="s">
        <v>11</v>
      </c>
      <c r="X720" s="246"/>
    </row>
    <row r="721" spans="1:29" ht="27" customHeight="1">
      <c r="A721" s="192"/>
      <c r="B721" s="193"/>
      <c r="C721" s="194"/>
      <c r="D721" s="253"/>
      <c r="E721" s="260"/>
      <c r="F721" s="242"/>
      <c r="G721" s="273" t="s">
        <v>18</v>
      </c>
      <c r="H721" s="274"/>
      <c r="I721" s="275"/>
      <c r="J721" s="80" t="s">
        <v>32</v>
      </c>
      <c r="K721" s="81" t="s">
        <v>33</v>
      </c>
      <c r="L721" s="81" t="s">
        <v>34</v>
      </c>
      <c r="M721" s="81" t="s">
        <v>35</v>
      </c>
      <c r="N721" s="81" t="s">
        <v>36</v>
      </c>
      <c r="O721" s="81" t="s">
        <v>37</v>
      </c>
      <c r="P721" s="81" t="s">
        <v>38</v>
      </c>
      <c r="Q721" s="63" t="str">
        <f>IF(AC724="","",AC724)</f>
        <v/>
      </c>
      <c r="R721" s="81" t="s">
        <v>39</v>
      </c>
      <c r="S721" s="58"/>
      <c r="T721" s="59"/>
      <c r="U721" s="242"/>
      <c r="V721" s="244"/>
      <c r="W721" s="247"/>
      <c r="X721" s="248"/>
    </row>
    <row r="722" spans="1:29" ht="4.5" customHeight="1"/>
    <row r="723" spans="1:29" ht="21.75" customHeight="1">
      <c r="A723" s="66" t="s">
        <v>10</v>
      </c>
      <c r="B723" s="276" t="s">
        <v>9</v>
      </c>
      <c r="C723" s="277"/>
      <c r="D723" s="277"/>
      <c r="E723" s="277"/>
      <c r="F723" s="278"/>
      <c r="G723" s="85" t="s">
        <v>8</v>
      </c>
      <c r="H723" s="86"/>
      <c r="I723" s="279" t="str">
        <f>IFERROR(VLOOKUP(D716,基本登録!$B$8:$G$13,5,FALSE),"")</f>
        <v>予選</v>
      </c>
      <c r="J723" s="279"/>
      <c r="K723" s="279"/>
      <c r="L723" s="87"/>
      <c r="M723" s="86"/>
      <c r="N723" s="279" t="str">
        <f>IFERROR(VLOOKUP(D716,基本登録!$B$8:$G$13,6,FALSE),"")</f>
        <v>準決勝</v>
      </c>
      <c r="O723" s="279"/>
      <c r="P723" s="279"/>
      <c r="Q723" s="87"/>
      <c r="R723" s="91"/>
      <c r="S723" s="277"/>
      <c r="T723" s="277"/>
      <c r="U723" s="277"/>
      <c r="V723" s="92"/>
      <c r="W723" s="280" t="s">
        <v>7</v>
      </c>
      <c r="X723" s="281"/>
    </row>
    <row r="724" spans="1:29" ht="21.75" customHeight="1">
      <c r="A724" s="71" t="str">
        <f>基本登録!$A$16</f>
        <v>１</v>
      </c>
      <c r="B724" s="282" t="str">
        <f>IF('都個人（男子）'!AC724="","",VLOOKUP(AC724,都個人!$B:$G,4,FALSE))</f>
        <v/>
      </c>
      <c r="C724" s="283"/>
      <c r="D724" s="283"/>
      <c r="E724" s="283"/>
      <c r="F724" s="284"/>
      <c r="G724" s="72" t="str">
        <f>IF('都個人（男子）'!AC724="","",VLOOKUP(AC724,都個人!$B:$G,5,FALSE))</f>
        <v/>
      </c>
      <c r="H724" s="84"/>
      <c r="I724" s="84"/>
      <c r="J724" s="84"/>
      <c r="K724" s="57"/>
      <c r="L724" s="89"/>
      <c r="M724" s="84"/>
      <c r="N724" s="84"/>
      <c r="O724" s="84"/>
      <c r="P724" s="57"/>
      <c r="Q724" s="89"/>
      <c r="R724" s="84"/>
      <c r="S724" s="84"/>
      <c r="T724" s="84"/>
      <c r="U724" s="57"/>
      <c r="V724" s="89"/>
      <c r="W724" s="177"/>
      <c r="X724" s="179"/>
      <c r="Y724" s="75"/>
      <c r="AC724" s="54" t="str">
        <f>都個人!B37</f>
        <v/>
      </c>
    </row>
    <row r="725" spans="1:29" ht="21.75" customHeight="1">
      <c r="A725" s="66" t="str">
        <f>基本登録!$A$17</f>
        <v>２</v>
      </c>
      <c r="B725" s="282" t="str">
        <f>IF('都個人（男子）'!AC725="","",VLOOKUP(AC725,都個人!$B:$G,4,FALSE))</f>
        <v/>
      </c>
      <c r="C725" s="283"/>
      <c r="D725" s="283"/>
      <c r="E725" s="283"/>
      <c r="F725" s="284"/>
      <c r="G725" s="72" t="str">
        <f>IF('都個人（男子）'!AC725="","",VLOOKUP(AC725,都個人!$B:$G,5,FALSE))</f>
        <v/>
      </c>
      <c r="H725" s="84"/>
      <c r="I725" s="84"/>
      <c r="J725" s="84"/>
      <c r="K725" s="57"/>
      <c r="L725" s="89"/>
      <c r="M725" s="84"/>
      <c r="N725" s="84"/>
      <c r="O725" s="84"/>
      <c r="P725" s="57"/>
      <c r="Q725" s="89"/>
      <c r="R725" s="84"/>
      <c r="S725" s="84"/>
      <c r="T725" s="84"/>
      <c r="U725" s="57"/>
      <c r="V725" s="89"/>
      <c r="W725" s="177"/>
      <c r="X725" s="179"/>
    </row>
    <row r="726" spans="1:29" ht="21.75" customHeight="1">
      <c r="A726" s="66" t="str">
        <f>基本登録!$A$18</f>
        <v>３</v>
      </c>
      <c r="B726" s="282" t="str">
        <f>IF('都個人（男子）'!AC726="","",VLOOKUP(AC726,都個人!$B:$G,4,FALSE))</f>
        <v/>
      </c>
      <c r="C726" s="283"/>
      <c r="D726" s="283"/>
      <c r="E726" s="283"/>
      <c r="F726" s="284"/>
      <c r="G726" s="72" t="str">
        <f>IF('都個人（男子）'!AC726="","",VLOOKUP(AC726,都個人!$B:$G,5,FALSE))</f>
        <v/>
      </c>
      <c r="H726" s="84"/>
      <c r="I726" s="84"/>
      <c r="J726" s="84"/>
      <c r="K726" s="57"/>
      <c r="L726" s="89"/>
      <c r="M726" s="84"/>
      <c r="N726" s="84"/>
      <c r="O726" s="84"/>
      <c r="P726" s="57"/>
      <c r="Q726" s="89"/>
      <c r="R726" s="84"/>
      <c r="S726" s="84"/>
      <c r="T726" s="84"/>
      <c r="U726" s="57"/>
      <c r="V726" s="89"/>
      <c r="W726" s="177"/>
      <c r="X726" s="179"/>
    </row>
    <row r="727" spans="1:29" ht="21.75" customHeight="1">
      <c r="A727" s="66" t="str">
        <f>基本登録!$A$19</f>
        <v>４</v>
      </c>
      <c r="B727" s="282" t="str">
        <f>IF('都個人（男子）'!AC727="","",VLOOKUP(AC727,都個人!$B:$G,4,FALSE))</f>
        <v/>
      </c>
      <c r="C727" s="283"/>
      <c r="D727" s="283"/>
      <c r="E727" s="283"/>
      <c r="F727" s="284"/>
      <c r="G727" s="72" t="str">
        <f>IF('都個人（男子）'!AC727="","",VLOOKUP(AC727,都個人!$B:$G,5,FALSE))</f>
        <v/>
      </c>
      <c r="H727" s="84"/>
      <c r="I727" s="84"/>
      <c r="J727" s="84"/>
      <c r="K727" s="57"/>
      <c r="L727" s="89"/>
      <c r="M727" s="84"/>
      <c r="N727" s="84"/>
      <c r="O727" s="84"/>
      <c r="P727" s="57"/>
      <c r="Q727" s="89"/>
      <c r="R727" s="84"/>
      <c r="S727" s="84"/>
      <c r="T727" s="84"/>
      <c r="U727" s="57"/>
      <c r="V727" s="89"/>
      <c r="W727" s="177"/>
      <c r="X727" s="179"/>
    </row>
    <row r="728" spans="1:29" ht="21.75" customHeight="1">
      <c r="A728" s="66" t="str">
        <f>基本登録!$A$20</f>
        <v>５</v>
      </c>
      <c r="B728" s="282" t="str">
        <f>IF('都個人（男子）'!AC728="","",VLOOKUP(AC728,都個人!$B:$G,4,FALSE))</f>
        <v/>
      </c>
      <c r="C728" s="283"/>
      <c r="D728" s="283"/>
      <c r="E728" s="283"/>
      <c r="F728" s="284"/>
      <c r="G728" s="72" t="str">
        <f>IF('都個人（男子）'!AC728="","",VLOOKUP(AC728,都個人!$B:$G,5,FALSE))</f>
        <v/>
      </c>
      <c r="H728" s="84"/>
      <c r="I728" s="84"/>
      <c r="J728" s="84"/>
      <c r="K728" s="57"/>
      <c r="L728" s="89"/>
      <c r="M728" s="84"/>
      <c r="N728" s="84"/>
      <c r="O728" s="84"/>
      <c r="P728" s="57"/>
      <c r="Q728" s="89"/>
      <c r="R728" s="84"/>
      <c r="S728" s="84"/>
      <c r="T728" s="84"/>
      <c r="U728" s="57"/>
      <c r="V728" s="89"/>
      <c r="W728" s="177"/>
      <c r="X728" s="179"/>
    </row>
    <row r="729" spans="1:29" ht="21.75" customHeight="1">
      <c r="A729" s="66" t="str">
        <f>基本登録!$A$21</f>
        <v>補</v>
      </c>
      <c r="B729" s="282" t="str">
        <f>IF('都個人（男子）'!AC729="","",VLOOKUP(AC729,都個人!$B:$G,4,FALSE))</f>
        <v/>
      </c>
      <c r="C729" s="283"/>
      <c r="D729" s="283"/>
      <c r="E729" s="283"/>
      <c r="F729" s="284"/>
      <c r="G729" s="72" t="str">
        <f>IF('都個人（男子）'!AC729="","",VLOOKUP(AC729,都個人!$B:$G,5,FALSE))</f>
        <v/>
      </c>
      <c r="H729" s="66"/>
      <c r="I729" s="66"/>
      <c r="J729" s="66"/>
      <c r="K729" s="88"/>
      <c r="L729" s="89"/>
      <c r="M729" s="66"/>
      <c r="N729" s="66"/>
      <c r="O729" s="66"/>
      <c r="P729" s="88"/>
      <c r="Q729" s="89"/>
      <c r="R729" s="66"/>
      <c r="S729" s="66"/>
      <c r="T729" s="66"/>
      <c r="U729" s="88"/>
      <c r="V729" s="89"/>
      <c r="W729" s="177"/>
      <c r="X729" s="179"/>
    </row>
    <row r="730" spans="1:29" ht="19.5" customHeight="1">
      <c r="A730" s="177"/>
      <c r="B730" s="285"/>
      <c r="C730" s="285"/>
      <c r="D730" s="285"/>
      <c r="E730" s="285"/>
      <c r="F730" s="285"/>
      <c r="G730" s="286"/>
      <c r="H730" s="280" t="s">
        <v>5</v>
      </c>
      <c r="I730" s="287"/>
      <c r="J730" s="287"/>
      <c r="K730" s="287"/>
      <c r="L730" s="89"/>
      <c r="M730" s="280" t="s">
        <v>5</v>
      </c>
      <c r="N730" s="287"/>
      <c r="O730" s="287"/>
      <c r="P730" s="287"/>
      <c r="Q730" s="89"/>
      <c r="R730" s="280" t="s">
        <v>5</v>
      </c>
      <c r="S730" s="287"/>
      <c r="T730" s="287"/>
      <c r="U730" s="287"/>
      <c r="V730" s="89"/>
      <c r="W730" s="177"/>
      <c r="X730" s="179"/>
    </row>
    <row r="731" spans="1:29" ht="24.75" customHeight="1">
      <c r="A731" s="276" t="s">
        <v>4</v>
      </c>
      <c r="B731" s="279"/>
      <c r="C731" s="279"/>
      <c r="D731" s="279"/>
      <c r="E731" s="279"/>
      <c r="F731" s="279"/>
      <c r="G731" s="278"/>
      <c r="H731" s="177"/>
      <c r="I731" s="178"/>
      <c r="J731" s="178"/>
      <c r="K731" s="178"/>
      <c r="L731" s="179"/>
      <c r="M731" s="177"/>
      <c r="N731" s="178"/>
      <c r="O731" s="178"/>
      <c r="P731" s="178"/>
      <c r="Q731" s="179"/>
      <c r="R731" s="177"/>
      <c r="S731" s="178"/>
      <c r="T731" s="178"/>
      <c r="U731" s="178"/>
      <c r="V731" s="179"/>
      <c r="W731" s="177"/>
      <c r="X731" s="179"/>
    </row>
    <row r="732" spans="1:29" ht="4.5" customHeight="1">
      <c r="A732" s="288"/>
      <c r="B732" s="240"/>
      <c r="C732" s="240"/>
      <c r="D732" s="240"/>
      <c r="E732" s="240"/>
      <c r="F732" s="240"/>
      <c r="G732" s="240"/>
      <c r="H732" s="240"/>
      <c r="I732" s="240"/>
      <c r="J732" s="240"/>
      <c r="K732" s="240"/>
      <c r="L732" s="240"/>
      <c r="M732" s="240"/>
      <c r="N732" s="240"/>
      <c r="O732" s="240"/>
      <c r="P732" s="240"/>
      <c r="Q732" s="240"/>
      <c r="R732" s="240"/>
      <c r="S732" s="240"/>
      <c r="T732" s="240"/>
      <c r="U732" s="240"/>
      <c r="V732" s="240"/>
      <c r="W732" s="240"/>
      <c r="X732" s="240"/>
    </row>
    <row r="733" spans="1:29">
      <c r="A733" s="229" t="s">
        <v>63</v>
      </c>
      <c r="B733" s="229"/>
      <c r="C733" s="229"/>
      <c r="D733" s="229"/>
      <c r="E733" s="229"/>
      <c r="F733" s="229"/>
      <c r="G733" s="229"/>
      <c r="H733" s="229"/>
      <c r="I733" s="229"/>
      <c r="J733" s="229"/>
      <c r="K733" s="229"/>
      <c r="L733" s="229"/>
      <c r="M733" s="229"/>
      <c r="N733" s="229"/>
      <c r="O733" s="229"/>
      <c r="P733" s="229"/>
      <c r="Q733" s="230"/>
      <c r="R733" s="231" t="s">
        <v>3</v>
      </c>
      <c r="S733" s="231"/>
      <c r="T733" s="231"/>
      <c r="U733" s="231"/>
      <c r="V733" s="231"/>
      <c r="W733" s="231"/>
      <c r="X733" s="231"/>
    </row>
    <row r="734" spans="1:29">
      <c r="A734" s="229" t="s">
        <v>2</v>
      </c>
      <c r="B734" s="229"/>
      <c r="C734" s="229"/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29"/>
      <c r="P734" s="229"/>
      <c r="Q734" s="90"/>
      <c r="R734" s="231"/>
      <c r="S734" s="231"/>
      <c r="T734" s="231"/>
      <c r="U734" s="231"/>
      <c r="V734" s="231"/>
      <c r="W734" s="231"/>
      <c r="X734" s="231"/>
    </row>
    <row r="735" spans="1:29" ht="39.75" customHeight="1"/>
    <row r="736" spans="1:29" ht="34.5" customHeight="1"/>
    <row r="737" spans="1:29" ht="24.75" customHeight="1">
      <c r="A737" s="169" t="s">
        <v>12</v>
      </c>
      <c r="B737" s="169"/>
      <c r="C737" s="169"/>
      <c r="D737" s="172" t="str">
        <f>$D$2</f>
        <v>基本登録シートの年度に入力して下さい</v>
      </c>
      <c r="E737" s="172"/>
      <c r="F737" s="172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2"/>
      <c r="R737" s="172"/>
      <c r="S737" s="172"/>
      <c r="T737" s="172"/>
      <c r="U737" s="173"/>
      <c r="V737" s="249" t="s">
        <v>24</v>
      </c>
      <c r="W737" s="250"/>
      <c r="X737" s="251"/>
    </row>
    <row r="738" spans="1:29" ht="26.25" customHeight="1">
      <c r="A738" s="170"/>
      <c r="B738" s="170"/>
      <c r="C738" s="170"/>
      <c r="D738" s="172"/>
      <c r="E738" s="172"/>
      <c r="F738" s="172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2"/>
      <c r="R738" s="172"/>
      <c r="S738" s="172"/>
      <c r="T738" s="172"/>
      <c r="U738" s="173"/>
      <c r="V738" s="233" t="str">
        <f>IF(VLOOKUP(AC745,都個人!$B:$G,2,FALSE)="","",VLOOKUP(AC745,都個人!$B:$G,2,FALSE))</f>
        <v/>
      </c>
      <c r="W738" s="234"/>
      <c r="X738" s="235"/>
    </row>
    <row r="739" spans="1:29" ht="27" customHeight="1">
      <c r="A739" s="177" t="s">
        <v>23</v>
      </c>
      <c r="B739" s="178"/>
      <c r="C739" s="179"/>
      <c r="D739" s="241"/>
      <c r="E739" s="82" t="s">
        <v>22</v>
      </c>
      <c r="F739" s="241"/>
      <c r="G739" s="249" t="s">
        <v>21</v>
      </c>
      <c r="H739" s="250"/>
      <c r="I739" s="251"/>
      <c r="J739" s="255" t="str">
        <f>基本登録!$B$2</f>
        <v>基本登録シートの学校番号に入力して下さい</v>
      </c>
      <c r="K739" s="256"/>
      <c r="L739" s="256"/>
      <c r="M739" s="256"/>
      <c r="N739" s="256"/>
      <c r="O739" s="256"/>
      <c r="P739" s="256"/>
      <c r="Q739" s="256"/>
      <c r="R739" s="256"/>
      <c r="S739" s="256"/>
      <c r="T739" s="257"/>
      <c r="U739" s="83"/>
      <c r="V739" s="236"/>
      <c r="W739" s="237"/>
      <c r="X739" s="238"/>
    </row>
    <row r="740" spans="1:29" ht="9.75" customHeight="1">
      <c r="A740" s="186">
        <f>基本登録!$B$1</f>
        <v>0</v>
      </c>
      <c r="B740" s="187"/>
      <c r="C740" s="188"/>
      <c r="D740" s="252"/>
      <c r="E740" s="258" t="s">
        <v>50</v>
      </c>
      <c r="F740" s="254"/>
      <c r="G740" s="261" t="s">
        <v>20</v>
      </c>
      <c r="H740" s="262"/>
      <c r="I740" s="263"/>
      <c r="J740" s="267">
        <f>基本登録!$B$3</f>
        <v>0</v>
      </c>
      <c r="K740" s="268"/>
      <c r="L740" s="268"/>
      <c r="M740" s="268"/>
      <c r="N740" s="268"/>
      <c r="O740" s="268"/>
      <c r="P740" s="268"/>
      <c r="Q740" s="268"/>
      <c r="R740" s="268"/>
      <c r="S740" s="268"/>
      <c r="T740" s="269"/>
      <c r="U740" s="239"/>
      <c r="V740" s="240"/>
      <c r="W740" s="240"/>
      <c r="X740" s="240"/>
    </row>
    <row r="741" spans="1:29" ht="16.5" customHeight="1">
      <c r="A741" s="189"/>
      <c r="B741" s="190"/>
      <c r="C741" s="191"/>
      <c r="D741" s="252"/>
      <c r="E741" s="259"/>
      <c r="F741" s="254"/>
      <c r="G741" s="264"/>
      <c r="H741" s="265"/>
      <c r="I741" s="266"/>
      <c r="J741" s="270"/>
      <c r="K741" s="271"/>
      <c r="L741" s="271"/>
      <c r="M741" s="271"/>
      <c r="N741" s="271"/>
      <c r="O741" s="271"/>
      <c r="P741" s="271"/>
      <c r="Q741" s="271"/>
      <c r="R741" s="271"/>
      <c r="S741" s="271"/>
      <c r="T741" s="272"/>
      <c r="U741" s="241"/>
      <c r="V741" s="243" t="s">
        <v>19</v>
      </c>
      <c r="W741" s="245" t="s">
        <v>11</v>
      </c>
      <c r="X741" s="246"/>
    </row>
    <row r="742" spans="1:29" ht="27" customHeight="1">
      <c r="A742" s="192"/>
      <c r="B742" s="193"/>
      <c r="C742" s="194"/>
      <c r="D742" s="253"/>
      <c r="E742" s="260"/>
      <c r="F742" s="242"/>
      <c r="G742" s="273" t="s">
        <v>18</v>
      </c>
      <c r="H742" s="274"/>
      <c r="I742" s="275"/>
      <c r="J742" s="80" t="s">
        <v>32</v>
      </c>
      <c r="K742" s="81" t="s">
        <v>33</v>
      </c>
      <c r="L742" s="81" t="s">
        <v>34</v>
      </c>
      <c r="M742" s="81" t="s">
        <v>35</v>
      </c>
      <c r="N742" s="81" t="s">
        <v>36</v>
      </c>
      <c r="O742" s="81" t="s">
        <v>37</v>
      </c>
      <c r="P742" s="81" t="s">
        <v>38</v>
      </c>
      <c r="Q742" s="63" t="str">
        <f>IF(AC745="","",AC745)</f>
        <v/>
      </c>
      <c r="R742" s="81" t="s">
        <v>39</v>
      </c>
      <c r="S742" s="58"/>
      <c r="T742" s="59"/>
      <c r="U742" s="242"/>
      <c r="V742" s="244"/>
      <c r="W742" s="247"/>
      <c r="X742" s="248"/>
    </row>
    <row r="743" spans="1:29" ht="4.5" customHeight="1"/>
    <row r="744" spans="1:29" ht="21.75" customHeight="1">
      <c r="A744" s="66" t="s">
        <v>10</v>
      </c>
      <c r="B744" s="276" t="s">
        <v>9</v>
      </c>
      <c r="C744" s="277"/>
      <c r="D744" s="277"/>
      <c r="E744" s="277"/>
      <c r="F744" s="278"/>
      <c r="G744" s="85" t="s">
        <v>8</v>
      </c>
      <c r="H744" s="86"/>
      <c r="I744" s="279" t="str">
        <f>IFERROR(VLOOKUP(D737,基本登録!$B$8:$G$13,5,FALSE),"")</f>
        <v>予選</v>
      </c>
      <c r="J744" s="279"/>
      <c r="K744" s="279"/>
      <c r="L744" s="87"/>
      <c r="M744" s="86"/>
      <c r="N744" s="279" t="str">
        <f>IFERROR(VLOOKUP(D737,基本登録!$B$8:$G$13,6,FALSE),"")</f>
        <v>準決勝</v>
      </c>
      <c r="O744" s="279"/>
      <c r="P744" s="279"/>
      <c r="Q744" s="87"/>
      <c r="R744" s="91"/>
      <c r="S744" s="277"/>
      <c r="T744" s="277"/>
      <c r="U744" s="277"/>
      <c r="V744" s="92"/>
      <c r="W744" s="280" t="s">
        <v>7</v>
      </c>
      <c r="X744" s="281"/>
    </row>
    <row r="745" spans="1:29" ht="21.75" customHeight="1">
      <c r="A745" s="71" t="str">
        <f>基本登録!$A$16</f>
        <v>１</v>
      </c>
      <c r="B745" s="282" t="str">
        <f>IF('都個人（男子）'!AC745="","",VLOOKUP(AC745,都個人!$B:$G,4,FALSE))</f>
        <v/>
      </c>
      <c r="C745" s="283"/>
      <c r="D745" s="283"/>
      <c r="E745" s="283"/>
      <c r="F745" s="284"/>
      <c r="G745" s="72" t="str">
        <f>IF('都個人（男子）'!AC745="","",VLOOKUP(AC745,都個人!$B:$G,5,FALSE))</f>
        <v/>
      </c>
      <c r="H745" s="84"/>
      <c r="I745" s="84"/>
      <c r="J745" s="84"/>
      <c r="K745" s="57"/>
      <c r="L745" s="89"/>
      <c r="M745" s="84"/>
      <c r="N745" s="84"/>
      <c r="O745" s="84"/>
      <c r="P745" s="57"/>
      <c r="Q745" s="89"/>
      <c r="R745" s="84"/>
      <c r="S745" s="84"/>
      <c r="T745" s="84"/>
      <c r="U745" s="57"/>
      <c r="V745" s="89"/>
      <c r="W745" s="177"/>
      <c r="X745" s="179"/>
      <c r="Y745" s="75"/>
      <c r="AC745" s="54" t="str">
        <f>都個人!B38</f>
        <v/>
      </c>
    </row>
    <row r="746" spans="1:29" ht="21.75" customHeight="1">
      <c r="A746" s="66" t="str">
        <f>基本登録!$A$17</f>
        <v>２</v>
      </c>
      <c r="B746" s="282" t="str">
        <f>IF('都個人（男子）'!AC746="","",VLOOKUP(AC746,都個人!$B:$G,4,FALSE))</f>
        <v/>
      </c>
      <c r="C746" s="283"/>
      <c r="D746" s="283"/>
      <c r="E746" s="283"/>
      <c r="F746" s="284"/>
      <c r="G746" s="72" t="str">
        <f>IF('都個人（男子）'!AC746="","",VLOOKUP(AC746,都個人!$B:$G,5,FALSE))</f>
        <v/>
      </c>
      <c r="H746" s="84"/>
      <c r="I746" s="84"/>
      <c r="J746" s="84"/>
      <c r="K746" s="57"/>
      <c r="L746" s="89"/>
      <c r="M746" s="84"/>
      <c r="N746" s="84"/>
      <c r="O746" s="84"/>
      <c r="P746" s="57"/>
      <c r="Q746" s="89"/>
      <c r="R746" s="84"/>
      <c r="S746" s="84"/>
      <c r="T746" s="84"/>
      <c r="U746" s="57"/>
      <c r="V746" s="89"/>
      <c r="W746" s="177"/>
      <c r="X746" s="179"/>
    </row>
    <row r="747" spans="1:29" ht="21.75" customHeight="1">
      <c r="A747" s="66" t="str">
        <f>基本登録!$A$18</f>
        <v>３</v>
      </c>
      <c r="B747" s="282" t="str">
        <f>IF('都個人（男子）'!AC747="","",VLOOKUP(AC747,都個人!$B:$G,4,FALSE))</f>
        <v/>
      </c>
      <c r="C747" s="283"/>
      <c r="D747" s="283"/>
      <c r="E747" s="283"/>
      <c r="F747" s="284"/>
      <c r="G747" s="72" t="str">
        <f>IF('都個人（男子）'!AC747="","",VLOOKUP(AC747,都個人!$B:$G,5,FALSE))</f>
        <v/>
      </c>
      <c r="H747" s="84"/>
      <c r="I747" s="84"/>
      <c r="J747" s="84"/>
      <c r="K747" s="57"/>
      <c r="L747" s="89"/>
      <c r="M747" s="84"/>
      <c r="N747" s="84"/>
      <c r="O747" s="84"/>
      <c r="P747" s="57"/>
      <c r="Q747" s="89"/>
      <c r="R747" s="84"/>
      <c r="S747" s="84"/>
      <c r="T747" s="84"/>
      <c r="U747" s="57"/>
      <c r="V747" s="89"/>
      <c r="W747" s="177"/>
      <c r="X747" s="179"/>
    </row>
    <row r="748" spans="1:29" ht="21.75" customHeight="1">
      <c r="A748" s="66" t="str">
        <f>基本登録!$A$19</f>
        <v>４</v>
      </c>
      <c r="B748" s="282" t="str">
        <f>IF('都個人（男子）'!AC748="","",VLOOKUP(AC748,都個人!$B:$G,4,FALSE))</f>
        <v/>
      </c>
      <c r="C748" s="283"/>
      <c r="D748" s="283"/>
      <c r="E748" s="283"/>
      <c r="F748" s="284"/>
      <c r="G748" s="72" t="str">
        <f>IF('都個人（男子）'!AC748="","",VLOOKUP(AC748,都個人!$B:$G,5,FALSE))</f>
        <v/>
      </c>
      <c r="H748" s="84"/>
      <c r="I748" s="84"/>
      <c r="J748" s="84"/>
      <c r="K748" s="57"/>
      <c r="L748" s="89"/>
      <c r="M748" s="84"/>
      <c r="N748" s="84"/>
      <c r="O748" s="84"/>
      <c r="P748" s="57"/>
      <c r="Q748" s="89"/>
      <c r="R748" s="84"/>
      <c r="S748" s="84"/>
      <c r="T748" s="84"/>
      <c r="U748" s="57"/>
      <c r="V748" s="89"/>
      <c r="W748" s="177"/>
      <c r="X748" s="179"/>
    </row>
    <row r="749" spans="1:29" ht="21.75" customHeight="1">
      <c r="A749" s="66" t="str">
        <f>基本登録!$A$20</f>
        <v>５</v>
      </c>
      <c r="B749" s="282" t="str">
        <f>IF('都個人（男子）'!AC749="","",VLOOKUP(AC749,都個人!$B:$G,4,FALSE))</f>
        <v/>
      </c>
      <c r="C749" s="283"/>
      <c r="D749" s="283"/>
      <c r="E749" s="283"/>
      <c r="F749" s="284"/>
      <c r="G749" s="72" t="str">
        <f>IF('都個人（男子）'!AC749="","",VLOOKUP(AC749,都個人!$B:$G,5,FALSE))</f>
        <v/>
      </c>
      <c r="H749" s="84"/>
      <c r="I749" s="84"/>
      <c r="J749" s="84"/>
      <c r="K749" s="57"/>
      <c r="L749" s="89"/>
      <c r="M749" s="84"/>
      <c r="N749" s="84"/>
      <c r="O749" s="84"/>
      <c r="P749" s="57"/>
      <c r="Q749" s="89"/>
      <c r="R749" s="84"/>
      <c r="S749" s="84"/>
      <c r="T749" s="84"/>
      <c r="U749" s="57"/>
      <c r="V749" s="89"/>
      <c r="W749" s="177"/>
      <c r="X749" s="179"/>
    </row>
    <row r="750" spans="1:29" ht="21.75" customHeight="1">
      <c r="A750" s="66" t="str">
        <f>基本登録!$A$21</f>
        <v>補</v>
      </c>
      <c r="B750" s="282" t="str">
        <f>IF('都個人（男子）'!AC750="","",VLOOKUP(AC750,都個人!$B:$G,4,FALSE))</f>
        <v/>
      </c>
      <c r="C750" s="283"/>
      <c r="D750" s="283"/>
      <c r="E750" s="283"/>
      <c r="F750" s="284"/>
      <c r="G750" s="72" t="str">
        <f>IF('都個人（男子）'!AC750="","",VLOOKUP(AC750,都個人!$B:$G,5,FALSE))</f>
        <v/>
      </c>
      <c r="H750" s="66"/>
      <c r="I750" s="66"/>
      <c r="J750" s="66"/>
      <c r="K750" s="88"/>
      <c r="L750" s="89"/>
      <c r="M750" s="66"/>
      <c r="N750" s="66"/>
      <c r="O750" s="66"/>
      <c r="P750" s="88"/>
      <c r="Q750" s="89"/>
      <c r="R750" s="66"/>
      <c r="S750" s="66"/>
      <c r="T750" s="66"/>
      <c r="U750" s="88"/>
      <c r="V750" s="89"/>
      <c r="W750" s="177"/>
      <c r="X750" s="179"/>
    </row>
    <row r="751" spans="1:29" ht="19.5" customHeight="1">
      <c r="A751" s="177"/>
      <c r="B751" s="285"/>
      <c r="C751" s="285"/>
      <c r="D751" s="285"/>
      <c r="E751" s="285"/>
      <c r="F751" s="285"/>
      <c r="G751" s="286"/>
      <c r="H751" s="280" t="s">
        <v>5</v>
      </c>
      <c r="I751" s="287"/>
      <c r="J751" s="287"/>
      <c r="K751" s="287"/>
      <c r="L751" s="89"/>
      <c r="M751" s="280" t="s">
        <v>5</v>
      </c>
      <c r="N751" s="287"/>
      <c r="O751" s="287"/>
      <c r="P751" s="287"/>
      <c r="Q751" s="89"/>
      <c r="R751" s="280" t="s">
        <v>5</v>
      </c>
      <c r="S751" s="287"/>
      <c r="T751" s="287"/>
      <c r="U751" s="287"/>
      <c r="V751" s="89"/>
      <c r="W751" s="177"/>
      <c r="X751" s="179"/>
    </row>
    <row r="752" spans="1:29" ht="24.75" customHeight="1">
      <c r="A752" s="276" t="s">
        <v>4</v>
      </c>
      <c r="B752" s="279"/>
      <c r="C752" s="279"/>
      <c r="D752" s="279"/>
      <c r="E752" s="279"/>
      <c r="F752" s="279"/>
      <c r="G752" s="278"/>
      <c r="H752" s="177"/>
      <c r="I752" s="178"/>
      <c r="J752" s="178"/>
      <c r="K752" s="178"/>
      <c r="L752" s="179"/>
      <c r="M752" s="177"/>
      <c r="N752" s="178"/>
      <c r="O752" s="178"/>
      <c r="P752" s="178"/>
      <c r="Q752" s="179"/>
      <c r="R752" s="177"/>
      <c r="S752" s="178"/>
      <c r="T752" s="178"/>
      <c r="U752" s="178"/>
      <c r="V752" s="179"/>
      <c r="W752" s="177"/>
      <c r="X752" s="179"/>
    </row>
    <row r="753" spans="1:29" ht="4.5" customHeight="1">
      <c r="A753" s="288"/>
      <c r="B753" s="240"/>
      <c r="C753" s="240"/>
      <c r="D753" s="240"/>
      <c r="E753" s="240"/>
      <c r="F753" s="240"/>
      <c r="G753" s="240"/>
      <c r="H753" s="240"/>
      <c r="I753" s="240"/>
      <c r="J753" s="240"/>
      <c r="K753" s="240"/>
      <c r="L753" s="240"/>
      <c r="M753" s="240"/>
      <c r="N753" s="240"/>
      <c r="O753" s="240"/>
      <c r="P753" s="240"/>
      <c r="Q753" s="240"/>
      <c r="R753" s="240"/>
      <c r="S753" s="240"/>
      <c r="T753" s="240"/>
      <c r="U753" s="240"/>
      <c r="V753" s="240"/>
      <c r="W753" s="240"/>
      <c r="X753" s="240"/>
    </row>
    <row r="754" spans="1:29">
      <c r="A754" s="229" t="s">
        <v>63</v>
      </c>
      <c r="B754" s="229"/>
      <c r="C754" s="229"/>
      <c r="D754" s="229"/>
      <c r="E754" s="229"/>
      <c r="F754" s="229"/>
      <c r="G754" s="229"/>
      <c r="H754" s="229"/>
      <c r="I754" s="229"/>
      <c r="J754" s="229"/>
      <c r="K754" s="229"/>
      <c r="L754" s="229"/>
      <c r="M754" s="229"/>
      <c r="N754" s="229"/>
      <c r="O754" s="229"/>
      <c r="P754" s="229"/>
      <c r="Q754" s="230"/>
      <c r="R754" s="231" t="s">
        <v>3</v>
      </c>
      <c r="S754" s="231"/>
      <c r="T754" s="231"/>
      <c r="U754" s="231"/>
      <c r="V754" s="231"/>
      <c r="W754" s="231"/>
      <c r="X754" s="231"/>
    </row>
    <row r="755" spans="1:29">
      <c r="A755" s="229" t="s">
        <v>2</v>
      </c>
      <c r="B755" s="229"/>
      <c r="C755" s="229"/>
      <c r="D755" s="229"/>
      <c r="E755" s="229"/>
      <c r="F755" s="229"/>
      <c r="G755" s="229"/>
      <c r="H755" s="229"/>
      <c r="I755" s="229"/>
      <c r="J755" s="229"/>
      <c r="K755" s="229"/>
      <c r="L755" s="229"/>
      <c r="M755" s="229"/>
      <c r="N755" s="229"/>
      <c r="O755" s="229"/>
      <c r="P755" s="229"/>
      <c r="Q755" s="90"/>
      <c r="R755" s="231"/>
      <c r="S755" s="231"/>
      <c r="T755" s="231"/>
      <c r="U755" s="231"/>
      <c r="V755" s="231"/>
      <c r="W755" s="231"/>
      <c r="X755" s="231"/>
    </row>
    <row r="756" spans="1:29" ht="39.75" customHeight="1"/>
    <row r="757" spans="1:29" ht="34.5" customHeight="1"/>
    <row r="758" spans="1:29" ht="24.75" customHeight="1">
      <c r="A758" s="169" t="s">
        <v>12</v>
      </c>
      <c r="B758" s="169"/>
      <c r="C758" s="169"/>
      <c r="D758" s="172" t="str">
        <f>$D$2</f>
        <v>基本登録シートの年度に入力して下さい</v>
      </c>
      <c r="E758" s="172"/>
      <c r="F758" s="172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2"/>
      <c r="R758" s="172"/>
      <c r="S758" s="172"/>
      <c r="T758" s="172"/>
      <c r="U758" s="173"/>
      <c r="V758" s="249" t="s">
        <v>24</v>
      </c>
      <c r="W758" s="250"/>
      <c r="X758" s="251"/>
    </row>
    <row r="759" spans="1:29" ht="26.25" customHeight="1">
      <c r="A759" s="170"/>
      <c r="B759" s="170"/>
      <c r="C759" s="170"/>
      <c r="D759" s="172"/>
      <c r="E759" s="172"/>
      <c r="F759" s="172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2"/>
      <c r="R759" s="172"/>
      <c r="S759" s="172"/>
      <c r="T759" s="172"/>
      <c r="U759" s="173"/>
      <c r="V759" s="233" t="str">
        <f>IF(VLOOKUP(AC766,都個人!$B:$G,2,FALSE)="","",VLOOKUP(AC766,都個人!$B:$G,2,FALSE))</f>
        <v/>
      </c>
      <c r="W759" s="234"/>
      <c r="X759" s="235"/>
    </row>
    <row r="760" spans="1:29" ht="27" customHeight="1">
      <c r="A760" s="177" t="s">
        <v>23</v>
      </c>
      <c r="B760" s="178"/>
      <c r="C760" s="179"/>
      <c r="D760" s="241"/>
      <c r="E760" s="82" t="s">
        <v>22</v>
      </c>
      <c r="F760" s="241"/>
      <c r="G760" s="249" t="s">
        <v>21</v>
      </c>
      <c r="H760" s="250"/>
      <c r="I760" s="251"/>
      <c r="J760" s="255" t="str">
        <f>基本登録!$B$2</f>
        <v>基本登録シートの学校番号に入力して下さい</v>
      </c>
      <c r="K760" s="256"/>
      <c r="L760" s="256"/>
      <c r="M760" s="256"/>
      <c r="N760" s="256"/>
      <c r="O760" s="256"/>
      <c r="P760" s="256"/>
      <c r="Q760" s="256"/>
      <c r="R760" s="256"/>
      <c r="S760" s="256"/>
      <c r="T760" s="257"/>
      <c r="U760" s="83"/>
      <c r="V760" s="236"/>
      <c r="W760" s="237"/>
      <c r="X760" s="238"/>
    </row>
    <row r="761" spans="1:29" ht="9.75" customHeight="1">
      <c r="A761" s="186">
        <f>基本登録!$B$1</f>
        <v>0</v>
      </c>
      <c r="B761" s="187"/>
      <c r="C761" s="188"/>
      <c r="D761" s="252"/>
      <c r="E761" s="258" t="s">
        <v>50</v>
      </c>
      <c r="F761" s="254"/>
      <c r="G761" s="261" t="s">
        <v>20</v>
      </c>
      <c r="H761" s="262"/>
      <c r="I761" s="263"/>
      <c r="J761" s="267">
        <f>基本登録!$B$3</f>
        <v>0</v>
      </c>
      <c r="K761" s="268"/>
      <c r="L761" s="268"/>
      <c r="M761" s="268"/>
      <c r="N761" s="268"/>
      <c r="O761" s="268"/>
      <c r="P761" s="268"/>
      <c r="Q761" s="268"/>
      <c r="R761" s="268"/>
      <c r="S761" s="268"/>
      <c r="T761" s="269"/>
      <c r="U761" s="239"/>
      <c r="V761" s="240"/>
      <c r="W761" s="240"/>
      <c r="X761" s="240"/>
    </row>
    <row r="762" spans="1:29" ht="16.5" customHeight="1">
      <c r="A762" s="189"/>
      <c r="B762" s="190"/>
      <c r="C762" s="191"/>
      <c r="D762" s="252"/>
      <c r="E762" s="259"/>
      <c r="F762" s="254"/>
      <c r="G762" s="264"/>
      <c r="H762" s="265"/>
      <c r="I762" s="266"/>
      <c r="J762" s="270"/>
      <c r="K762" s="271"/>
      <c r="L762" s="271"/>
      <c r="M762" s="271"/>
      <c r="N762" s="271"/>
      <c r="O762" s="271"/>
      <c r="P762" s="271"/>
      <c r="Q762" s="271"/>
      <c r="R762" s="271"/>
      <c r="S762" s="271"/>
      <c r="T762" s="272"/>
      <c r="U762" s="241"/>
      <c r="V762" s="243" t="s">
        <v>19</v>
      </c>
      <c r="W762" s="245" t="s">
        <v>11</v>
      </c>
      <c r="X762" s="246"/>
    </row>
    <row r="763" spans="1:29" ht="27" customHeight="1">
      <c r="A763" s="192"/>
      <c r="B763" s="193"/>
      <c r="C763" s="194"/>
      <c r="D763" s="253"/>
      <c r="E763" s="260"/>
      <c r="F763" s="242"/>
      <c r="G763" s="273" t="s">
        <v>18</v>
      </c>
      <c r="H763" s="274"/>
      <c r="I763" s="275"/>
      <c r="J763" s="80" t="s">
        <v>32</v>
      </c>
      <c r="K763" s="81" t="s">
        <v>33</v>
      </c>
      <c r="L763" s="81" t="s">
        <v>34</v>
      </c>
      <c r="M763" s="81" t="s">
        <v>35</v>
      </c>
      <c r="N763" s="81" t="s">
        <v>36</v>
      </c>
      <c r="O763" s="81" t="s">
        <v>37</v>
      </c>
      <c r="P763" s="81" t="s">
        <v>38</v>
      </c>
      <c r="Q763" s="63" t="str">
        <f>IF(AC766="","",AC766)</f>
        <v/>
      </c>
      <c r="R763" s="81" t="s">
        <v>39</v>
      </c>
      <c r="S763" s="58"/>
      <c r="T763" s="59"/>
      <c r="U763" s="242"/>
      <c r="V763" s="244"/>
      <c r="W763" s="247"/>
      <c r="X763" s="248"/>
    </row>
    <row r="764" spans="1:29" ht="4.5" customHeight="1"/>
    <row r="765" spans="1:29" ht="21.75" customHeight="1">
      <c r="A765" s="66" t="s">
        <v>10</v>
      </c>
      <c r="B765" s="276" t="s">
        <v>9</v>
      </c>
      <c r="C765" s="277"/>
      <c r="D765" s="277"/>
      <c r="E765" s="277"/>
      <c r="F765" s="278"/>
      <c r="G765" s="85" t="s">
        <v>8</v>
      </c>
      <c r="H765" s="86"/>
      <c r="I765" s="279" t="str">
        <f>IFERROR(VLOOKUP(D758,基本登録!$B$8:$G$13,5,FALSE),"")</f>
        <v>予選</v>
      </c>
      <c r="J765" s="279"/>
      <c r="K765" s="279"/>
      <c r="L765" s="87"/>
      <c r="M765" s="86"/>
      <c r="N765" s="279" t="str">
        <f>IFERROR(VLOOKUP(D758,基本登録!$B$8:$G$13,6,FALSE),"")</f>
        <v>準決勝</v>
      </c>
      <c r="O765" s="279"/>
      <c r="P765" s="279"/>
      <c r="Q765" s="87"/>
      <c r="R765" s="91"/>
      <c r="S765" s="277"/>
      <c r="T765" s="277"/>
      <c r="U765" s="277"/>
      <c r="V765" s="92"/>
      <c r="W765" s="280" t="s">
        <v>7</v>
      </c>
      <c r="X765" s="281"/>
    </row>
    <row r="766" spans="1:29" ht="21.75" customHeight="1">
      <c r="A766" s="71" t="str">
        <f>基本登録!$A$16</f>
        <v>１</v>
      </c>
      <c r="B766" s="282" t="str">
        <f>IF('都個人（男子）'!AC766="","",VLOOKUP(AC766,都個人!$B:$G,4,FALSE))</f>
        <v/>
      </c>
      <c r="C766" s="283"/>
      <c r="D766" s="283"/>
      <c r="E766" s="283"/>
      <c r="F766" s="284"/>
      <c r="G766" s="72" t="str">
        <f>IF('都個人（男子）'!AC766="","",VLOOKUP(AC766,都個人!$B:$G,5,FALSE))</f>
        <v/>
      </c>
      <c r="H766" s="84"/>
      <c r="I766" s="84"/>
      <c r="J766" s="84"/>
      <c r="K766" s="57"/>
      <c r="L766" s="89"/>
      <c r="M766" s="84"/>
      <c r="N766" s="84"/>
      <c r="O766" s="84"/>
      <c r="P766" s="57"/>
      <c r="Q766" s="89"/>
      <c r="R766" s="84"/>
      <c r="S766" s="84"/>
      <c r="T766" s="84"/>
      <c r="U766" s="57"/>
      <c r="V766" s="89"/>
      <c r="W766" s="177"/>
      <c r="X766" s="179"/>
      <c r="Y766" s="75"/>
      <c r="AC766" s="54" t="str">
        <f>都個人!B39</f>
        <v/>
      </c>
    </row>
    <row r="767" spans="1:29" ht="21.75" customHeight="1">
      <c r="A767" s="66" t="str">
        <f>基本登録!$A$17</f>
        <v>２</v>
      </c>
      <c r="B767" s="282" t="str">
        <f>IF('都個人（男子）'!AC767="","",VLOOKUP(AC767,都個人!$B:$G,4,FALSE))</f>
        <v/>
      </c>
      <c r="C767" s="283"/>
      <c r="D767" s="283"/>
      <c r="E767" s="283"/>
      <c r="F767" s="284"/>
      <c r="G767" s="72" t="str">
        <f>IF('都個人（男子）'!AC767="","",VLOOKUP(AC767,都個人!$B:$G,5,FALSE))</f>
        <v/>
      </c>
      <c r="H767" s="84"/>
      <c r="I767" s="84"/>
      <c r="J767" s="84"/>
      <c r="K767" s="57"/>
      <c r="L767" s="89"/>
      <c r="M767" s="84"/>
      <c r="N767" s="84"/>
      <c r="O767" s="84"/>
      <c r="P767" s="57"/>
      <c r="Q767" s="89"/>
      <c r="R767" s="84"/>
      <c r="S767" s="84"/>
      <c r="T767" s="84"/>
      <c r="U767" s="57"/>
      <c r="V767" s="89"/>
      <c r="W767" s="177"/>
      <c r="X767" s="179"/>
    </row>
    <row r="768" spans="1:29" ht="21.75" customHeight="1">
      <c r="A768" s="66" t="str">
        <f>基本登録!$A$18</f>
        <v>３</v>
      </c>
      <c r="B768" s="282" t="str">
        <f>IF('都個人（男子）'!AC768="","",VLOOKUP(AC768,都個人!$B:$G,4,FALSE))</f>
        <v/>
      </c>
      <c r="C768" s="283"/>
      <c r="D768" s="283"/>
      <c r="E768" s="283"/>
      <c r="F768" s="284"/>
      <c r="G768" s="72" t="str">
        <f>IF('都個人（男子）'!AC768="","",VLOOKUP(AC768,都個人!$B:$G,5,FALSE))</f>
        <v/>
      </c>
      <c r="H768" s="84"/>
      <c r="I768" s="84"/>
      <c r="J768" s="84"/>
      <c r="K768" s="57"/>
      <c r="L768" s="89"/>
      <c r="M768" s="84"/>
      <c r="N768" s="84"/>
      <c r="O768" s="84"/>
      <c r="P768" s="57"/>
      <c r="Q768" s="89"/>
      <c r="R768" s="84"/>
      <c r="S768" s="84"/>
      <c r="T768" s="84"/>
      <c r="U768" s="57"/>
      <c r="V768" s="89"/>
      <c r="W768" s="177"/>
      <c r="X768" s="179"/>
    </row>
    <row r="769" spans="1:24" ht="21.75" customHeight="1">
      <c r="A769" s="66" t="str">
        <f>基本登録!$A$19</f>
        <v>４</v>
      </c>
      <c r="B769" s="282" t="str">
        <f>IF('都個人（男子）'!AC769="","",VLOOKUP(AC769,都個人!$B:$G,4,FALSE))</f>
        <v/>
      </c>
      <c r="C769" s="283"/>
      <c r="D769" s="283"/>
      <c r="E769" s="283"/>
      <c r="F769" s="284"/>
      <c r="G769" s="72" t="str">
        <f>IF('都個人（男子）'!AC769="","",VLOOKUP(AC769,都個人!$B:$G,5,FALSE))</f>
        <v/>
      </c>
      <c r="H769" s="84"/>
      <c r="I769" s="84"/>
      <c r="J769" s="84"/>
      <c r="K769" s="57"/>
      <c r="L769" s="89"/>
      <c r="M769" s="84"/>
      <c r="N769" s="84"/>
      <c r="O769" s="84"/>
      <c r="P769" s="57"/>
      <c r="Q769" s="89"/>
      <c r="R769" s="84"/>
      <c r="S769" s="84"/>
      <c r="T769" s="84"/>
      <c r="U769" s="57"/>
      <c r="V769" s="89"/>
      <c r="W769" s="177"/>
      <c r="X769" s="179"/>
    </row>
    <row r="770" spans="1:24" ht="21.75" customHeight="1">
      <c r="A770" s="66" t="str">
        <f>基本登録!$A$20</f>
        <v>５</v>
      </c>
      <c r="B770" s="282" t="str">
        <f>IF('都個人（男子）'!AC770="","",VLOOKUP(AC770,都個人!$B:$G,4,FALSE))</f>
        <v/>
      </c>
      <c r="C770" s="283"/>
      <c r="D770" s="283"/>
      <c r="E770" s="283"/>
      <c r="F770" s="284"/>
      <c r="G770" s="72" t="str">
        <f>IF('都個人（男子）'!AC770="","",VLOOKUP(AC770,都個人!$B:$G,5,FALSE))</f>
        <v/>
      </c>
      <c r="H770" s="84"/>
      <c r="I770" s="84"/>
      <c r="J770" s="84"/>
      <c r="K770" s="57"/>
      <c r="L770" s="89"/>
      <c r="M770" s="84"/>
      <c r="N770" s="84"/>
      <c r="O770" s="84"/>
      <c r="P770" s="57"/>
      <c r="Q770" s="89"/>
      <c r="R770" s="84"/>
      <c r="S770" s="84"/>
      <c r="T770" s="84"/>
      <c r="U770" s="57"/>
      <c r="V770" s="89"/>
      <c r="W770" s="177"/>
      <c r="X770" s="179"/>
    </row>
    <row r="771" spans="1:24" ht="21.75" customHeight="1">
      <c r="A771" s="66" t="str">
        <f>基本登録!$A$21</f>
        <v>補</v>
      </c>
      <c r="B771" s="282" t="str">
        <f>IF('都個人（男子）'!AC771="","",VLOOKUP(AC771,都個人!$B:$G,4,FALSE))</f>
        <v/>
      </c>
      <c r="C771" s="283"/>
      <c r="D771" s="283"/>
      <c r="E771" s="283"/>
      <c r="F771" s="284"/>
      <c r="G771" s="72" t="str">
        <f>IF('都個人（男子）'!AC771="","",VLOOKUP(AC771,都個人!$B:$G,5,FALSE))</f>
        <v/>
      </c>
      <c r="H771" s="66"/>
      <c r="I771" s="66"/>
      <c r="J771" s="66"/>
      <c r="K771" s="88"/>
      <c r="L771" s="89"/>
      <c r="M771" s="66"/>
      <c r="N771" s="66"/>
      <c r="O771" s="66"/>
      <c r="P771" s="88"/>
      <c r="Q771" s="89"/>
      <c r="R771" s="66"/>
      <c r="S771" s="66"/>
      <c r="T771" s="66"/>
      <c r="U771" s="88"/>
      <c r="V771" s="89"/>
      <c r="W771" s="177"/>
      <c r="X771" s="179"/>
    </row>
    <row r="772" spans="1:24" ht="19.5" customHeight="1">
      <c r="A772" s="177"/>
      <c r="B772" s="285"/>
      <c r="C772" s="285"/>
      <c r="D772" s="285"/>
      <c r="E772" s="285"/>
      <c r="F772" s="285"/>
      <c r="G772" s="286"/>
      <c r="H772" s="280" t="s">
        <v>5</v>
      </c>
      <c r="I772" s="287"/>
      <c r="J772" s="287"/>
      <c r="K772" s="287"/>
      <c r="L772" s="89"/>
      <c r="M772" s="280" t="s">
        <v>5</v>
      </c>
      <c r="N772" s="287"/>
      <c r="O772" s="287"/>
      <c r="P772" s="287"/>
      <c r="Q772" s="89"/>
      <c r="R772" s="280" t="s">
        <v>5</v>
      </c>
      <c r="S772" s="287"/>
      <c r="T772" s="287"/>
      <c r="U772" s="287"/>
      <c r="V772" s="89"/>
      <c r="W772" s="177"/>
      <c r="X772" s="179"/>
    </row>
    <row r="773" spans="1:24" ht="24.75" customHeight="1">
      <c r="A773" s="276" t="s">
        <v>4</v>
      </c>
      <c r="B773" s="279"/>
      <c r="C773" s="279"/>
      <c r="D773" s="279"/>
      <c r="E773" s="279"/>
      <c r="F773" s="279"/>
      <c r="G773" s="278"/>
      <c r="H773" s="177"/>
      <c r="I773" s="178"/>
      <c r="J773" s="178"/>
      <c r="K773" s="178"/>
      <c r="L773" s="179"/>
      <c r="M773" s="177"/>
      <c r="N773" s="178"/>
      <c r="O773" s="178"/>
      <c r="P773" s="178"/>
      <c r="Q773" s="179"/>
      <c r="R773" s="177"/>
      <c r="S773" s="178"/>
      <c r="T773" s="178"/>
      <c r="U773" s="178"/>
      <c r="V773" s="179"/>
      <c r="W773" s="177"/>
      <c r="X773" s="179"/>
    </row>
    <row r="774" spans="1:24" ht="4.5" customHeight="1">
      <c r="A774" s="288"/>
      <c r="B774" s="240"/>
      <c r="C774" s="240"/>
      <c r="D774" s="240"/>
      <c r="E774" s="240"/>
      <c r="F774" s="240"/>
      <c r="G774" s="240"/>
      <c r="H774" s="240"/>
      <c r="I774" s="240"/>
      <c r="J774" s="240"/>
      <c r="K774" s="240"/>
      <c r="L774" s="240"/>
      <c r="M774" s="240"/>
      <c r="N774" s="240"/>
      <c r="O774" s="240"/>
      <c r="P774" s="240"/>
      <c r="Q774" s="240"/>
      <c r="R774" s="240"/>
      <c r="S774" s="240"/>
      <c r="T774" s="240"/>
      <c r="U774" s="240"/>
      <c r="V774" s="240"/>
      <c r="W774" s="240"/>
      <c r="X774" s="240"/>
    </row>
    <row r="775" spans="1:24">
      <c r="A775" s="229" t="s">
        <v>63</v>
      </c>
      <c r="B775" s="229"/>
      <c r="C775" s="229"/>
      <c r="D775" s="229"/>
      <c r="E775" s="229"/>
      <c r="F775" s="229"/>
      <c r="G775" s="229"/>
      <c r="H775" s="229"/>
      <c r="I775" s="229"/>
      <c r="J775" s="229"/>
      <c r="K775" s="229"/>
      <c r="L775" s="229"/>
      <c r="M775" s="229"/>
      <c r="N775" s="229"/>
      <c r="O775" s="229"/>
      <c r="P775" s="229"/>
      <c r="Q775" s="230"/>
      <c r="R775" s="231" t="s">
        <v>3</v>
      </c>
      <c r="S775" s="231"/>
      <c r="T775" s="231"/>
      <c r="U775" s="231"/>
      <c r="V775" s="231"/>
      <c r="W775" s="231"/>
      <c r="X775" s="231"/>
    </row>
    <row r="776" spans="1:24">
      <c r="A776" s="229" t="s">
        <v>2</v>
      </c>
      <c r="B776" s="229"/>
      <c r="C776" s="229"/>
      <c r="D776" s="229"/>
      <c r="E776" s="229"/>
      <c r="F776" s="229"/>
      <c r="G776" s="229"/>
      <c r="H776" s="229"/>
      <c r="I776" s="229"/>
      <c r="J776" s="229"/>
      <c r="K776" s="229"/>
      <c r="L776" s="229"/>
      <c r="M776" s="229"/>
      <c r="N776" s="229"/>
      <c r="O776" s="229"/>
      <c r="P776" s="229"/>
      <c r="Q776" s="90"/>
      <c r="R776" s="231"/>
      <c r="S776" s="231"/>
      <c r="T776" s="231"/>
      <c r="U776" s="231"/>
      <c r="V776" s="231"/>
      <c r="W776" s="231"/>
      <c r="X776" s="231"/>
    </row>
    <row r="777" spans="1:24" ht="39.75" customHeight="1"/>
    <row r="778" spans="1:24" ht="34.5" customHeight="1"/>
    <row r="779" spans="1:24" ht="24.75" customHeight="1">
      <c r="A779" s="169" t="s">
        <v>12</v>
      </c>
      <c r="B779" s="169"/>
      <c r="C779" s="169"/>
      <c r="D779" s="172" t="str">
        <f>$D$2</f>
        <v>基本登録シートの年度に入力して下さい</v>
      </c>
      <c r="E779" s="172"/>
      <c r="F779" s="172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2"/>
      <c r="R779" s="172"/>
      <c r="S779" s="172"/>
      <c r="T779" s="172"/>
      <c r="U779" s="173"/>
      <c r="V779" s="249" t="s">
        <v>24</v>
      </c>
      <c r="W779" s="250"/>
      <c r="X779" s="251"/>
    </row>
    <row r="780" spans="1:24" ht="26.25" customHeight="1">
      <c r="A780" s="170"/>
      <c r="B780" s="170"/>
      <c r="C780" s="170"/>
      <c r="D780" s="172"/>
      <c r="E780" s="172"/>
      <c r="F780" s="172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2"/>
      <c r="R780" s="172"/>
      <c r="S780" s="172"/>
      <c r="T780" s="172"/>
      <c r="U780" s="173"/>
      <c r="V780" s="233" t="str">
        <f>IF(VLOOKUP(AC787,都個人!$B:$G,2,FALSE)="","",VLOOKUP(AC787,都個人!$B:$G,2,FALSE))</f>
        <v/>
      </c>
      <c r="W780" s="234"/>
      <c r="X780" s="235"/>
    </row>
    <row r="781" spans="1:24" ht="27" customHeight="1">
      <c r="A781" s="177" t="s">
        <v>23</v>
      </c>
      <c r="B781" s="178"/>
      <c r="C781" s="179"/>
      <c r="D781" s="241"/>
      <c r="E781" s="82" t="s">
        <v>22</v>
      </c>
      <c r="F781" s="241"/>
      <c r="G781" s="249" t="s">
        <v>21</v>
      </c>
      <c r="H781" s="250"/>
      <c r="I781" s="251"/>
      <c r="J781" s="255" t="str">
        <f>基本登録!$B$2</f>
        <v>基本登録シートの学校番号に入力して下さい</v>
      </c>
      <c r="K781" s="256"/>
      <c r="L781" s="256"/>
      <c r="M781" s="256"/>
      <c r="N781" s="256"/>
      <c r="O781" s="256"/>
      <c r="P781" s="256"/>
      <c r="Q781" s="256"/>
      <c r="R781" s="256"/>
      <c r="S781" s="256"/>
      <c r="T781" s="257"/>
      <c r="U781" s="83"/>
      <c r="V781" s="236"/>
      <c r="W781" s="237"/>
      <c r="X781" s="238"/>
    </row>
    <row r="782" spans="1:24" ht="9.75" customHeight="1">
      <c r="A782" s="186">
        <f>基本登録!$B$1</f>
        <v>0</v>
      </c>
      <c r="B782" s="187"/>
      <c r="C782" s="188"/>
      <c r="D782" s="252"/>
      <c r="E782" s="258" t="s">
        <v>50</v>
      </c>
      <c r="F782" s="254"/>
      <c r="G782" s="261" t="s">
        <v>20</v>
      </c>
      <c r="H782" s="262"/>
      <c r="I782" s="263"/>
      <c r="J782" s="267">
        <f>基本登録!$B$3</f>
        <v>0</v>
      </c>
      <c r="K782" s="268"/>
      <c r="L782" s="268"/>
      <c r="M782" s="268"/>
      <c r="N782" s="268"/>
      <c r="O782" s="268"/>
      <c r="P782" s="268"/>
      <c r="Q782" s="268"/>
      <c r="R782" s="268"/>
      <c r="S782" s="268"/>
      <c r="T782" s="269"/>
      <c r="U782" s="239"/>
      <c r="V782" s="240"/>
      <c r="W782" s="240"/>
      <c r="X782" s="240"/>
    </row>
    <row r="783" spans="1:24" ht="16.5" customHeight="1">
      <c r="A783" s="189"/>
      <c r="B783" s="190"/>
      <c r="C783" s="191"/>
      <c r="D783" s="252"/>
      <c r="E783" s="259"/>
      <c r="F783" s="254"/>
      <c r="G783" s="264"/>
      <c r="H783" s="265"/>
      <c r="I783" s="266"/>
      <c r="J783" s="270"/>
      <c r="K783" s="271"/>
      <c r="L783" s="271"/>
      <c r="M783" s="271"/>
      <c r="N783" s="271"/>
      <c r="O783" s="271"/>
      <c r="P783" s="271"/>
      <c r="Q783" s="271"/>
      <c r="R783" s="271"/>
      <c r="S783" s="271"/>
      <c r="T783" s="272"/>
      <c r="U783" s="241"/>
      <c r="V783" s="243" t="s">
        <v>19</v>
      </c>
      <c r="W783" s="245" t="s">
        <v>11</v>
      </c>
      <c r="X783" s="246"/>
    </row>
    <row r="784" spans="1:24" ht="27" customHeight="1">
      <c r="A784" s="192"/>
      <c r="B784" s="193"/>
      <c r="C784" s="194"/>
      <c r="D784" s="253"/>
      <c r="E784" s="260"/>
      <c r="F784" s="242"/>
      <c r="G784" s="273" t="s">
        <v>18</v>
      </c>
      <c r="H784" s="274"/>
      <c r="I784" s="275"/>
      <c r="J784" s="80" t="s">
        <v>32</v>
      </c>
      <c r="K784" s="81" t="s">
        <v>33</v>
      </c>
      <c r="L784" s="81" t="s">
        <v>34</v>
      </c>
      <c r="M784" s="81" t="s">
        <v>35</v>
      </c>
      <c r="N784" s="81" t="s">
        <v>36</v>
      </c>
      <c r="O784" s="81" t="s">
        <v>37</v>
      </c>
      <c r="P784" s="81" t="s">
        <v>38</v>
      </c>
      <c r="Q784" s="63" t="str">
        <f>IF(AC787="","",AC787)</f>
        <v/>
      </c>
      <c r="R784" s="81" t="s">
        <v>39</v>
      </c>
      <c r="S784" s="58"/>
      <c r="T784" s="59"/>
      <c r="U784" s="242"/>
      <c r="V784" s="244"/>
      <c r="W784" s="247"/>
      <c r="X784" s="248"/>
    </row>
    <row r="785" spans="1:29" ht="4.5" customHeight="1"/>
    <row r="786" spans="1:29" ht="21.75" customHeight="1">
      <c r="A786" s="66" t="s">
        <v>10</v>
      </c>
      <c r="B786" s="276" t="s">
        <v>9</v>
      </c>
      <c r="C786" s="277"/>
      <c r="D786" s="277"/>
      <c r="E786" s="277"/>
      <c r="F786" s="278"/>
      <c r="G786" s="85" t="s">
        <v>8</v>
      </c>
      <c r="H786" s="86"/>
      <c r="I786" s="279" t="str">
        <f>IFERROR(VLOOKUP(D779,基本登録!$B$8:$G$13,5,FALSE),"")</f>
        <v>予選</v>
      </c>
      <c r="J786" s="279"/>
      <c r="K786" s="279"/>
      <c r="L786" s="87"/>
      <c r="M786" s="86"/>
      <c r="N786" s="279" t="str">
        <f>IFERROR(VLOOKUP(D779,基本登録!$B$8:$G$13,6,FALSE),"")</f>
        <v>準決勝</v>
      </c>
      <c r="O786" s="279"/>
      <c r="P786" s="279"/>
      <c r="Q786" s="87"/>
      <c r="R786" s="91"/>
      <c r="S786" s="277"/>
      <c r="T786" s="277"/>
      <c r="U786" s="277"/>
      <c r="V786" s="92"/>
      <c r="W786" s="280" t="s">
        <v>7</v>
      </c>
      <c r="X786" s="281"/>
    </row>
    <row r="787" spans="1:29" ht="21.75" customHeight="1">
      <c r="A787" s="71" t="str">
        <f>基本登録!$A$16</f>
        <v>１</v>
      </c>
      <c r="B787" s="282" t="str">
        <f>IF('都個人（男子）'!AC787="","",VLOOKUP(AC787,都個人!$B:$G,4,FALSE))</f>
        <v/>
      </c>
      <c r="C787" s="283"/>
      <c r="D787" s="283"/>
      <c r="E787" s="283"/>
      <c r="F787" s="284"/>
      <c r="G787" s="72" t="str">
        <f>IF('都個人（男子）'!AC787="","",VLOOKUP(AC787,都個人!$B:$G,5,FALSE))</f>
        <v/>
      </c>
      <c r="H787" s="84"/>
      <c r="I787" s="84"/>
      <c r="J787" s="84"/>
      <c r="K787" s="57"/>
      <c r="L787" s="89"/>
      <c r="M787" s="84"/>
      <c r="N787" s="84"/>
      <c r="O787" s="84"/>
      <c r="P787" s="57"/>
      <c r="Q787" s="89"/>
      <c r="R787" s="84"/>
      <c r="S787" s="84"/>
      <c r="T787" s="84"/>
      <c r="U787" s="57"/>
      <c r="V787" s="89"/>
      <c r="W787" s="177"/>
      <c r="X787" s="179"/>
      <c r="Y787" s="75"/>
      <c r="AC787" s="54" t="str">
        <f>都個人!B40</f>
        <v/>
      </c>
    </row>
    <row r="788" spans="1:29" ht="21.75" customHeight="1">
      <c r="A788" s="66" t="str">
        <f>基本登録!$A$17</f>
        <v>２</v>
      </c>
      <c r="B788" s="282" t="str">
        <f>IF('都個人（男子）'!AC788="","",VLOOKUP(AC788,都個人!$B:$G,4,FALSE))</f>
        <v/>
      </c>
      <c r="C788" s="283"/>
      <c r="D788" s="283"/>
      <c r="E788" s="283"/>
      <c r="F788" s="284"/>
      <c r="G788" s="72" t="str">
        <f>IF('都個人（男子）'!AC788="","",VLOOKUP(AC788,都個人!$B:$G,5,FALSE))</f>
        <v/>
      </c>
      <c r="H788" s="84"/>
      <c r="I788" s="84"/>
      <c r="J788" s="84"/>
      <c r="K788" s="57"/>
      <c r="L788" s="89"/>
      <c r="M788" s="84"/>
      <c r="N788" s="84"/>
      <c r="O788" s="84"/>
      <c r="P788" s="57"/>
      <c r="Q788" s="89"/>
      <c r="R788" s="84"/>
      <c r="S788" s="84"/>
      <c r="T788" s="84"/>
      <c r="U788" s="57"/>
      <c r="V788" s="89"/>
      <c r="W788" s="177"/>
      <c r="X788" s="179"/>
    </row>
    <row r="789" spans="1:29" ht="21.75" customHeight="1">
      <c r="A789" s="66" t="str">
        <f>基本登録!$A$18</f>
        <v>３</v>
      </c>
      <c r="B789" s="282" t="str">
        <f>IF('都個人（男子）'!AC789="","",VLOOKUP(AC789,都個人!$B:$G,4,FALSE))</f>
        <v/>
      </c>
      <c r="C789" s="283"/>
      <c r="D789" s="283"/>
      <c r="E789" s="283"/>
      <c r="F789" s="284"/>
      <c r="G789" s="72" t="str">
        <f>IF('都個人（男子）'!AC789="","",VLOOKUP(AC789,都個人!$B:$G,5,FALSE))</f>
        <v/>
      </c>
      <c r="H789" s="84"/>
      <c r="I789" s="84"/>
      <c r="J789" s="84"/>
      <c r="K789" s="57"/>
      <c r="L789" s="89"/>
      <c r="M789" s="84"/>
      <c r="N789" s="84"/>
      <c r="O789" s="84"/>
      <c r="P789" s="57"/>
      <c r="Q789" s="89"/>
      <c r="R789" s="84"/>
      <c r="S789" s="84"/>
      <c r="T789" s="84"/>
      <c r="U789" s="57"/>
      <c r="V789" s="89"/>
      <c r="W789" s="177"/>
      <c r="X789" s="179"/>
    </row>
    <row r="790" spans="1:29" ht="21.75" customHeight="1">
      <c r="A790" s="66" t="str">
        <f>基本登録!$A$19</f>
        <v>４</v>
      </c>
      <c r="B790" s="282" t="str">
        <f>IF('都個人（男子）'!AC790="","",VLOOKUP(AC790,都個人!$B:$G,4,FALSE))</f>
        <v/>
      </c>
      <c r="C790" s="283"/>
      <c r="D790" s="283"/>
      <c r="E790" s="283"/>
      <c r="F790" s="284"/>
      <c r="G790" s="72" t="str">
        <f>IF('都個人（男子）'!AC790="","",VLOOKUP(AC790,都個人!$B:$G,5,FALSE))</f>
        <v/>
      </c>
      <c r="H790" s="84"/>
      <c r="I790" s="84"/>
      <c r="J790" s="84"/>
      <c r="K790" s="57"/>
      <c r="L790" s="89"/>
      <c r="M790" s="84"/>
      <c r="N790" s="84"/>
      <c r="O790" s="84"/>
      <c r="P790" s="57"/>
      <c r="Q790" s="89"/>
      <c r="R790" s="84"/>
      <c r="S790" s="84"/>
      <c r="T790" s="84"/>
      <c r="U790" s="57"/>
      <c r="V790" s="89"/>
      <c r="W790" s="177"/>
      <c r="X790" s="179"/>
    </row>
    <row r="791" spans="1:29" ht="21.75" customHeight="1">
      <c r="A791" s="66" t="str">
        <f>基本登録!$A$20</f>
        <v>５</v>
      </c>
      <c r="B791" s="282" t="str">
        <f>IF('都個人（男子）'!AC791="","",VLOOKUP(AC791,都個人!$B:$G,4,FALSE))</f>
        <v/>
      </c>
      <c r="C791" s="283"/>
      <c r="D791" s="283"/>
      <c r="E791" s="283"/>
      <c r="F791" s="284"/>
      <c r="G791" s="72" t="str">
        <f>IF('都個人（男子）'!AC791="","",VLOOKUP(AC791,都個人!$B:$G,5,FALSE))</f>
        <v/>
      </c>
      <c r="H791" s="84"/>
      <c r="I791" s="84"/>
      <c r="J791" s="84"/>
      <c r="K791" s="57"/>
      <c r="L791" s="89"/>
      <c r="M791" s="84"/>
      <c r="N791" s="84"/>
      <c r="O791" s="84"/>
      <c r="P791" s="57"/>
      <c r="Q791" s="89"/>
      <c r="R791" s="84"/>
      <c r="S791" s="84"/>
      <c r="T791" s="84"/>
      <c r="U791" s="57"/>
      <c r="V791" s="89"/>
      <c r="W791" s="177"/>
      <c r="X791" s="179"/>
    </row>
    <row r="792" spans="1:29" ht="21.75" customHeight="1">
      <c r="A792" s="66" t="str">
        <f>基本登録!$A$21</f>
        <v>補</v>
      </c>
      <c r="B792" s="282" t="str">
        <f>IF('都個人（男子）'!AC792="","",VLOOKUP(AC792,都個人!$B:$G,4,FALSE))</f>
        <v/>
      </c>
      <c r="C792" s="283"/>
      <c r="D792" s="283"/>
      <c r="E792" s="283"/>
      <c r="F792" s="284"/>
      <c r="G792" s="72" t="str">
        <f>IF('都個人（男子）'!AC792="","",VLOOKUP(AC792,都個人!$B:$G,5,FALSE))</f>
        <v/>
      </c>
      <c r="H792" s="66"/>
      <c r="I792" s="66"/>
      <c r="J792" s="66"/>
      <c r="K792" s="88"/>
      <c r="L792" s="89"/>
      <c r="M792" s="66"/>
      <c r="N792" s="66"/>
      <c r="O792" s="66"/>
      <c r="P792" s="88"/>
      <c r="Q792" s="89"/>
      <c r="R792" s="66"/>
      <c r="S792" s="66"/>
      <c r="T792" s="66"/>
      <c r="U792" s="88"/>
      <c r="V792" s="89"/>
      <c r="W792" s="177"/>
      <c r="X792" s="179"/>
    </row>
    <row r="793" spans="1:29" ht="19.5" customHeight="1">
      <c r="A793" s="177"/>
      <c r="B793" s="285"/>
      <c r="C793" s="285"/>
      <c r="D793" s="285"/>
      <c r="E793" s="285"/>
      <c r="F793" s="285"/>
      <c r="G793" s="286"/>
      <c r="H793" s="280" t="s">
        <v>5</v>
      </c>
      <c r="I793" s="287"/>
      <c r="J793" s="287"/>
      <c r="K793" s="287"/>
      <c r="L793" s="89"/>
      <c r="M793" s="280" t="s">
        <v>5</v>
      </c>
      <c r="N793" s="287"/>
      <c r="O793" s="287"/>
      <c r="P793" s="287"/>
      <c r="Q793" s="89"/>
      <c r="R793" s="280" t="s">
        <v>5</v>
      </c>
      <c r="S793" s="287"/>
      <c r="T793" s="287"/>
      <c r="U793" s="287"/>
      <c r="V793" s="89"/>
      <c r="W793" s="177"/>
      <c r="X793" s="179"/>
    </row>
    <row r="794" spans="1:29" ht="24.75" customHeight="1">
      <c r="A794" s="276" t="s">
        <v>4</v>
      </c>
      <c r="B794" s="279"/>
      <c r="C794" s="279"/>
      <c r="D794" s="279"/>
      <c r="E794" s="279"/>
      <c r="F794" s="279"/>
      <c r="G794" s="278"/>
      <c r="H794" s="177"/>
      <c r="I794" s="178"/>
      <c r="J794" s="178"/>
      <c r="K794" s="178"/>
      <c r="L794" s="179"/>
      <c r="M794" s="177"/>
      <c r="N794" s="178"/>
      <c r="O794" s="178"/>
      <c r="P794" s="178"/>
      <c r="Q794" s="179"/>
      <c r="R794" s="177"/>
      <c r="S794" s="178"/>
      <c r="T794" s="178"/>
      <c r="U794" s="178"/>
      <c r="V794" s="179"/>
      <c r="W794" s="177"/>
      <c r="X794" s="179"/>
    </row>
    <row r="795" spans="1:29" ht="4.5" customHeight="1">
      <c r="A795" s="288"/>
      <c r="B795" s="240"/>
      <c r="C795" s="240"/>
      <c r="D795" s="240"/>
      <c r="E795" s="240"/>
      <c r="F795" s="240"/>
      <c r="G795" s="240"/>
      <c r="H795" s="240"/>
      <c r="I795" s="240"/>
      <c r="J795" s="240"/>
      <c r="K795" s="240"/>
      <c r="L795" s="240"/>
      <c r="M795" s="240"/>
      <c r="N795" s="240"/>
      <c r="O795" s="240"/>
      <c r="P795" s="240"/>
      <c r="Q795" s="240"/>
      <c r="R795" s="240"/>
      <c r="S795" s="240"/>
      <c r="T795" s="240"/>
      <c r="U795" s="240"/>
      <c r="V795" s="240"/>
      <c r="W795" s="240"/>
      <c r="X795" s="240"/>
    </row>
    <row r="796" spans="1:29">
      <c r="A796" s="229" t="s">
        <v>63</v>
      </c>
      <c r="B796" s="229"/>
      <c r="C796" s="229"/>
      <c r="D796" s="229"/>
      <c r="E796" s="229"/>
      <c r="F796" s="229"/>
      <c r="G796" s="229"/>
      <c r="H796" s="229"/>
      <c r="I796" s="229"/>
      <c r="J796" s="229"/>
      <c r="K796" s="229"/>
      <c r="L796" s="229"/>
      <c r="M796" s="229"/>
      <c r="N796" s="229"/>
      <c r="O796" s="229"/>
      <c r="P796" s="229"/>
      <c r="Q796" s="230"/>
      <c r="R796" s="231" t="s">
        <v>3</v>
      </c>
      <c r="S796" s="231"/>
      <c r="T796" s="231"/>
      <c r="U796" s="231"/>
      <c r="V796" s="231"/>
      <c r="W796" s="231"/>
      <c r="X796" s="231"/>
    </row>
    <row r="797" spans="1:29">
      <c r="A797" s="229" t="s">
        <v>2</v>
      </c>
      <c r="B797" s="229"/>
      <c r="C797" s="229"/>
      <c r="D797" s="229"/>
      <c r="E797" s="229"/>
      <c r="F797" s="229"/>
      <c r="G797" s="229"/>
      <c r="H797" s="229"/>
      <c r="I797" s="229"/>
      <c r="J797" s="229"/>
      <c r="K797" s="229"/>
      <c r="L797" s="229"/>
      <c r="M797" s="229"/>
      <c r="N797" s="229"/>
      <c r="O797" s="229"/>
      <c r="P797" s="229"/>
      <c r="Q797" s="90"/>
      <c r="R797" s="231"/>
      <c r="S797" s="231"/>
      <c r="T797" s="231"/>
      <c r="U797" s="231"/>
      <c r="V797" s="231"/>
      <c r="W797" s="231"/>
      <c r="X797" s="231"/>
    </row>
    <row r="798" spans="1:29" ht="39.75" customHeight="1"/>
    <row r="799" spans="1:29" ht="34.5" customHeight="1"/>
    <row r="800" spans="1:29" ht="24.75" customHeight="1">
      <c r="A800" s="169" t="s">
        <v>12</v>
      </c>
      <c r="B800" s="169"/>
      <c r="C800" s="169"/>
      <c r="D800" s="172" t="str">
        <f>$D$2</f>
        <v>基本登録シートの年度に入力して下さい</v>
      </c>
      <c r="E800" s="172"/>
      <c r="F800" s="172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2"/>
      <c r="R800" s="172"/>
      <c r="S800" s="172"/>
      <c r="T800" s="172"/>
      <c r="U800" s="173"/>
      <c r="V800" s="249" t="s">
        <v>24</v>
      </c>
      <c r="W800" s="250"/>
      <c r="X800" s="251"/>
    </row>
    <row r="801" spans="1:29" ht="26.25" customHeight="1">
      <c r="A801" s="170"/>
      <c r="B801" s="170"/>
      <c r="C801" s="170"/>
      <c r="D801" s="172"/>
      <c r="E801" s="172"/>
      <c r="F801" s="172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2"/>
      <c r="R801" s="172"/>
      <c r="S801" s="172"/>
      <c r="T801" s="172"/>
      <c r="U801" s="173"/>
      <c r="V801" s="233" t="str">
        <f>IF(VLOOKUP(AC808,都個人!$B:$G,2,FALSE)="","",VLOOKUP(AC808,都個人!$B:$G,2,FALSE))</f>
        <v/>
      </c>
      <c r="W801" s="234"/>
      <c r="X801" s="235"/>
    </row>
    <row r="802" spans="1:29" ht="27" customHeight="1">
      <c r="A802" s="177" t="s">
        <v>23</v>
      </c>
      <c r="B802" s="178"/>
      <c r="C802" s="179"/>
      <c r="D802" s="241"/>
      <c r="E802" s="82" t="s">
        <v>22</v>
      </c>
      <c r="F802" s="241"/>
      <c r="G802" s="249" t="s">
        <v>21</v>
      </c>
      <c r="H802" s="250"/>
      <c r="I802" s="251"/>
      <c r="J802" s="255" t="str">
        <f>基本登録!$B$2</f>
        <v>基本登録シートの学校番号に入力して下さい</v>
      </c>
      <c r="K802" s="256"/>
      <c r="L802" s="256"/>
      <c r="M802" s="256"/>
      <c r="N802" s="256"/>
      <c r="O802" s="256"/>
      <c r="P802" s="256"/>
      <c r="Q802" s="256"/>
      <c r="R802" s="256"/>
      <c r="S802" s="256"/>
      <c r="T802" s="257"/>
      <c r="U802" s="83"/>
      <c r="V802" s="236"/>
      <c r="W802" s="237"/>
      <c r="X802" s="238"/>
    </row>
    <row r="803" spans="1:29" ht="9.75" customHeight="1">
      <c r="A803" s="186">
        <f>基本登録!$B$1</f>
        <v>0</v>
      </c>
      <c r="B803" s="187"/>
      <c r="C803" s="188"/>
      <c r="D803" s="252"/>
      <c r="E803" s="258" t="s">
        <v>50</v>
      </c>
      <c r="F803" s="254"/>
      <c r="G803" s="261" t="s">
        <v>20</v>
      </c>
      <c r="H803" s="262"/>
      <c r="I803" s="263"/>
      <c r="J803" s="267">
        <f>基本登録!$B$3</f>
        <v>0</v>
      </c>
      <c r="K803" s="268"/>
      <c r="L803" s="268"/>
      <c r="M803" s="268"/>
      <c r="N803" s="268"/>
      <c r="O803" s="268"/>
      <c r="P803" s="268"/>
      <c r="Q803" s="268"/>
      <c r="R803" s="268"/>
      <c r="S803" s="268"/>
      <c r="T803" s="269"/>
      <c r="U803" s="239"/>
      <c r="V803" s="240"/>
      <c r="W803" s="240"/>
      <c r="X803" s="240"/>
    </row>
    <row r="804" spans="1:29" ht="16.5" customHeight="1">
      <c r="A804" s="189"/>
      <c r="B804" s="190"/>
      <c r="C804" s="191"/>
      <c r="D804" s="252"/>
      <c r="E804" s="259"/>
      <c r="F804" s="254"/>
      <c r="G804" s="264"/>
      <c r="H804" s="265"/>
      <c r="I804" s="266"/>
      <c r="J804" s="270"/>
      <c r="K804" s="271"/>
      <c r="L804" s="271"/>
      <c r="M804" s="271"/>
      <c r="N804" s="271"/>
      <c r="O804" s="271"/>
      <c r="P804" s="271"/>
      <c r="Q804" s="271"/>
      <c r="R804" s="271"/>
      <c r="S804" s="271"/>
      <c r="T804" s="272"/>
      <c r="U804" s="241"/>
      <c r="V804" s="243" t="s">
        <v>19</v>
      </c>
      <c r="W804" s="245" t="s">
        <v>11</v>
      </c>
      <c r="X804" s="246"/>
    </row>
    <row r="805" spans="1:29" ht="27" customHeight="1">
      <c r="A805" s="192"/>
      <c r="B805" s="193"/>
      <c r="C805" s="194"/>
      <c r="D805" s="253"/>
      <c r="E805" s="260"/>
      <c r="F805" s="242"/>
      <c r="G805" s="273" t="s">
        <v>18</v>
      </c>
      <c r="H805" s="274"/>
      <c r="I805" s="275"/>
      <c r="J805" s="80" t="s">
        <v>32</v>
      </c>
      <c r="K805" s="81" t="s">
        <v>33</v>
      </c>
      <c r="L805" s="81" t="s">
        <v>34</v>
      </c>
      <c r="M805" s="81" t="s">
        <v>35</v>
      </c>
      <c r="N805" s="81" t="s">
        <v>36</v>
      </c>
      <c r="O805" s="81" t="s">
        <v>37</v>
      </c>
      <c r="P805" s="81" t="s">
        <v>38</v>
      </c>
      <c r="Q805" s="63" t="str">
        <f>IF(AC808="","",AC808)</f>
        <v/>
      </c>
      <c r="R805" s="81" t="s">
        <v>39</v>
      </c>
      <c r="S805" s="58"/>
      <c r="T805" s="59"/>
      <c r="U805" s="242"/>
      <c r="V805" s="244"/>
      <c r="W805" s="247"/>
      <c r="X805" s="248"/>
    </row>
    <row r="806" spans="1:29" ht="4.5" customHeight="1"/>
    <row r="807" spans="1:29" ht="21.75" customHeight="1">
      <c r="A807" s="66" t="s">
        <v>10</v>
      </c>
      <c r="B807" s="276" t="s">
        <v>9</v>
      </c>
      <c r="C807" s="277"/>
      <c r="D807" s="277"/>
      <c r="E807" s="277"/>
      <c r="F807" s="278"/>
      <c r="G807" s="85" t="s">
        <v>8</v>
      </c>
      <c r="H807" s="86"/>
      <c r="I807" s="279" t="str">
        <f>IFERROR(VLOOKUP(D800,基本登録!$B$8:$G$13,5,FALSE),"")</f>
        <v>予選</v>
      </c>
      <c r="J807" s="279"/>
      <c r="K807" s="279"/>
      <c r="L807" s="87"/>
      <c r="M807" s="86"/>
      <c r="N807" s="279" t="str">
        <f>IFERROR(VLOOKUP(D800,基本登録!$B$8:$G$13,6,FALSE),"")</f>
        <v>準決勝</v>
      </c>
      <c r="O807" s="279"/>
      <c r="P807" s="279"/>
      <c r="Q807" s="87"/>
      <c r="R807" s="91"/>
      <c r="S807" s="277"/>
      <c r="T807" s="277"/>
      <c r="U807" s="277"/>
      <c r="V807" s="92"/>
      <c r="W807" s="280" t="s">
        <v>7</v>
      </c>
      <c r="X807" s="281"/>
    </row>
    <row r="808" spans="1:29" ht="21.75" customHeight="1">
      <c r="A808" s="71" t="str">
        <f>基本登録!$A$16</f>
        <v>１</v>
      </c>
      <c r="B808" s="282" t="str">
        <f>IF('都個人（男子）'!AC808="","",VLOOKUP(AC808,都個人!$B:$G,4,FALSE))</f>
        <v/>
      </c>
      <c r="C808" s="283"/>
      <c r="D808" s="283"/>
      <c r="E808" s="283"/>
      <c r="F808" s="284"/>
      <c r="G808" s="72" t="str">
        <f>IF('都個人（男子）'!AC808="","",VLOOKUP(AC808,都個人!$B:$G,5,FALSE))</f>
        <v/>
      </c>
      <c r="H808" s="84"/>
      <c r="I808" s="84"/>
      <c r="J808" s="84"/>
      <c r="K808" s="57"/>
      <c r="L808" s="89"/>
      <c r="M808" s="84"/>
      <c r="N808" s="84"/>
      <c r="O808" s="84"/>
      <c r="P808" s="57"/>
      <c r="Q808" s="89"/>
      <c r="R808" s="84"/>
      <c r="S808" s="84"/>
      <c r="T808" s="84"/>
      <c r="U808" s="57"/>
      <c r="V808" s="89"/>
      <c r="W808" s="177"/>
      <c r="X808" s="179"/>
      <c r="Y808" s="75"/>
      <c r="AC808" s="54" t="str">
        <f>都個人!B41</f>
        <v/>
      </c>
    </row>
    <row r="809" spans="1:29" ht="21.75" customHeight="1">
      <c r="A809" s="66" t="str">
        <f>基本登録!$A$17</f>
        <v>２</v>
      </c>
      <c r="B809" s="282" t="str">
        <f>IF('都個人（男子）'!AC809="","",VLOOKUP(AC809,都個人!$B:$G,4,FALSE))</f>
        <v/>
      </c>
      <c r="C809" s="283"/>
      <c r="D809" s="283"/>
      <c r="E809" s="283"/>
      <c r="F809" s="284"/>
      <c r="G809" s="72" t="str">
        <f>IF('都個人（男子）'!AC809="","",VLOOKUP(AC809,都個人!$B:$G,5,FALSE))</f>
        <v/>
      </c>
      <c r="H809" s="84"/>
      <c r="I809" s="84"/>
      <c r="J809" s="84"/>
      <c r="K809" s="57"/>
      <c r="L809" s="89"/>
      <c r="M809" s="84"/>
      <c r="N809" s="84"/>
      <c r="O809" s="84"/>
      <c r="P809" s="57"/>
      <c r="Q809" s="89"/>
      <c r="R809" s="84"/>
      <c r="S809" s="84"/>
      <c r="T809" s="84"/>
      <c r="U809" s="57"/>
      <c r="V809" s="89"/>
      <c r="W809" s="177"/>
      <c r="X809" s="179"/>
    </row>
    <row r="810" spans="1:29" ht="21.75" customHeight="1">
      <c r="A810" s="66" t="str">
        <f>基本登録!$A$18</f>
        <v>３</v>
      </c>
      <c r="B810" s="282" t="str">
        <f>IF('都個人（男子）'!AC810="","",VLOOKUP(AC810,都個人!$B:$G,4,FALSE))</f>
        <v/>
      </c>
      <c r="C810" s="283"/>
      <c r="D810" s="283"/>
      <c r="E810" s="283"/>
      <c r="F810" s="284"/>
      <c r="G810" s="72" t="str">
        <f>IF('都個人（男子）'!AC810="","",VLOOKUP(AC810,都個人!$B:$G,5,FALSE))</f>
        <v/>
      </c>
      <c r="H810" s="84"/>
      <c r="I810" s="84"/>
      <c r="J810" s="84"/>
      <c r="K810" s="57"/>
      <c r="L810" s="89"/>
      <c r="M810" s="84"/>
      <c r="N810" s="84"/>
      <c r="O810" s="84"/>
      <c r="P810" s="57"/>
      <c r="Q810" s="89"/>
      <c r="R810" s="84"/>
      <c r="S810" s="84"/>
      <c r="T810" s="84"/>
      <c r="U810" s="57"/>
      <c r="V810" s="89"/>
      <c r="W810" s="177"/>
      <c r="X810" s="179"/>
    </row>
    <row r="811" spans="1:29" ht="21.75" customHeight="1">
      <c r="A811" s="66" t="str">
        <f>基本登録!$A$19</f>
        <v>４</v>
      </c>
      <c r="B811" s="282" t="str">
        <f>IF('都個人（男子）'!AC811="","",VLOOKUP(AC811,都個人!$B:$G,4,FALSE))</f>
        <v/>
      </c>
      <c r="C811" s="283"/>
      <c r="D811" s="283"/>
      <c r="E811" s="283"/>
      <c r="F811" s="284"/>
      <c r="G811" s="72" t="str">
        <f>IF('都個人（男子）'!AC811="","",VLOOKUP(AC811,都個人!$B:$G,5,FALSE))</f>
        <v/>
      </c>
      <c r="H811" s="84"/>
      <c r="I811" s="84"/>
      <c r="J811" s="84"/>
      <c r="K811" s="57"/>
      <c r="L811" s="89"/>
      <c r="M811" s="84"/>
      <c r="N811" s="84"/>
      <c r="O811" s="84"/>
      <c r="P811" s="57"/>
      <c r="Q811" s="89"/>
      <c r="R811" s="84"/>
      <c r="S811" s="84"/>
      <c r="T811" s="84"/>
      <c r="U811" s="57"/>
      <c r="V811" s="89"/>
      <c r="W811" s="177"/>
      <c r="X811" s="179"/>
    </row>
    <row r="812" spans="1:29" ht="21.75" customHeight="1">
      <c r="A812" s="66" t="str">
        <f>基本登録!$A$20</f>
        <v>５</v>
      </c>
      <c r="B812" s="282" t="str">
        <f>IF('都個人（男子）'!AC812="","",VLOOKUP(AC812,都個人!$B:$G,4,FALSE))</f>
        <v/>
      </c>
      <c r="C812" s="283"/>
      <c r="D812" s="283"/>
      <c r="E812" s="283"/>
      <c r="F812" s="284"/>
      <c r="G812" s="72" t="str">
        <f>IF('都個人（男子）'!AC812="","",VLOOKUP(AC812,都個人!$B:$G,5,FALSE))</f>
        <v/>
      </c>
      <c r="H812" s="84"/>
      <c r="I812" s="84"/>
      <c r="J812" s="84"/>
      <c r="K812" s="57"/>
      <c r="L812" s="89"/>
      <c r="M812" s="84"/>
      <c r="N812" s="84"/>
      <c r="O812" s="84"/>
      <c r="P812" s="57"/>
      <c r="Q812" s="89"/>
      <c r="R812" s="84"/>
      <c r="S812" s="84"/>
      <c r="T812" s="84"/>
      <c r="U812" s="57"/>
      <c r="V812" s="89"/>
      <c r="W812" s="177"/>
      <c r="X812" s="179"/>
    </row>
    <row r="813" spans="1:29" ht="21.75" customHeight="1">
      <c r="A813" s="66" t="str">
        <f>基本登録!$A$21</f>
        <v>補</v>
      </c>
      <c r="B813" s="282" t="str">
        <f>IF('都個人（男子）'!AC813="","",VLOOKUP(AC813,都個人!$B:$G,4,FALSE))</f>
        <v/>
      </c>
      <c r="C813" s="283"/>
      <c r="D813" s="283"/>
      <c r="E813" s="283"/>
      <c r="F813" s="284"/>
      <c r="G813" s="72" t="str">
        <f>IF('都個人（男子）'!AC813="","",VLOOKUP(AC813,都個人!$B:$G,5,FALSE))</f>
        <v/>
      </c>
      <c r="H813" s="66"/>
      <c r="I813" s="66"/>
      <c r="J813" s="66"/>
      <c r="K813" s="88"/>
      <c r="L813" s="89"/>
      <c r="M813" s="66"/>
      <c r="N813" s="66"/>
      <c r="O813" s="66"/>
      <c r="P813" s="88"/>
      <c r="Q813" s="89"/>
      <c r="R813" s="66"/>
      <c r="S813" s="66"/>
      <c r="T813" s="66"/>
      <c r="U813" s="88"/>
      <c r="V813" s="89"/>
      <c r="W813" s="177"/>
      <c r="X813" s="179"/>
    </row>
    <row r="814" spans="1:29" ht="19.5" customHeight="1">
      <c r="A814" s="177"/>
      <c r="B814" s="285"/>
      <c r="C814" s="285"/>
      <c r="D814" s="285"/>
      <c r="E814" s="285"/>
      <c r="F814" s="285"/>
      <c r="G814" s="286"/>
      <c r="H814" s="280" t="s">
        <v>5</v>
      </c>
      <c r="I814" s="287"/>
      <c r="J814" s="287"/>
      <c r="K814" s="287"/>
      <c r="L814" s="89"/>
      <c r="M814" s="280" t="s">
        <v>5</v>
      </c>
      <c r="N814" s="287"/>
      <c r="O814" s="287"/>
      <c r="P814" s="287"/>
      <c r="Q814" s="89"/>
      <c r="R814" s="280" t="s">
        <v>5</v>
      </c>
      <c r="S814" s="287"/>
      <c r="T814" s="287"/>
      <c r="U814" s="287"/>
      <c r="V814" s="89"/>
      <c r="W814" s="177"/>
      <c r="X814" s="179"/>
    </row>
    <row r="815" spans="1:29" ht="24.75" customHeight="1">
      <c r="A815" s="276" t="s">
        <v>4</v>
      </c>
      <c r="B815" s="279"/>
      <c r="C815" s="279"/>
      <c r="D815" s="279"/>
      <c r="E815" s="279"/>
      <c r="F815" s="279"/>
      <c r="G815" s="278"/>
      <c r="H815" s="177"/>
      <c r="I815" s="178"/>
      <c r="J815" s="178"/>
      <c r="K815" s="178"/>
      <c r="L815" s="179"/>
      <c r="M815" s="177"/>
      <c r="N815" s="178"/>
      <c r="O815" s="178"/>
      <c r="P815" s="178"/>
      <c r="Q815" s="179"/>
      <c r="R815" s="177"/>
      <c r="S815" s="178"/>
      <c r="T815" s="178"/>
      <c r="U815" s="178"/>
      <c r="V815" s="179"/>
      <c r="W815" s="177"/>
      <c r="X815" s="179"/>
    </row>
    <row r="816" spans="1:29" ht="4.5" customHeight="1">
      <c r="A816" s="288"/>
      <c r="B816" s="240"/>
      <c r="C816" s="240"/>
      <c r="D816" s="240"/>
      <c r="E816" s="240"/>
      <c r="F816" s="240"/>
      <c r="G816" s="240"/>
      <c r="H816" s="240"/>
      <c r="I816" s="240"/>
      <c r="J816" s="240"/>
      <c r="K816" s="240"/>
      <c r="L816" s="240"/>
      <c r="M816" s="240"/>
      <c r="N816" s="240"/>
      <c r="O816" s="240"/>
      <c r="P816" s="240"/>
      <c r="Q816" s="240"/>
      <c r="R816" s="240"/>
      <c r="S816" s="240"/>
      <c r="T816" s="240"/>
      <c r="U816" s="240"/>
      <c r="V816" s="240"/>
      <c r="W816" s="240"/>
      <c r="X816" s="240"/>
    </row>
    <row r="817" spans="1:29">
      <c r="A817" s="229" t="s">
        <v>63</v>
      </c>
      <c r="B817" s="229"/>
      <c r="C817" s="229"/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229"/>
      <c r="Q817" s="230"/>
      <c r="R817" s="231" t="s">
        <v>3</v>
      </c>
      <c r="S817" s="231"/>
      <c r="T817" s="231"/>
      <c r="U817" s="231"/>
      <c r="V817" s="231"/>
      <c r="W817" s="231"/>
      <c r="X817" s="231"/>
    </row>
    <row r="818" spans="1:29">
      <c r="A818" s="229" t="s">
        <v>2</v>
      </c>
      <c r="B818" s="229"/>
      <c r="C818" s="229"/>
      <c r="D818" s="229"/>
      <c r="E818" s="229"/>
      <c r="F818" s="229"/>
      <c r="G818" s="229"/>
      <c r="H818" s="229"/>
      <c r="I818" s="229"/>
      <c r="J818" s="229"/>
      <c r="K818" s="229"/>
      <c r="L818" s="229"/>
      <c r="M818" s="229"/>
      <c r="N818" s="229"/>
      <c r="O818" s="229"/>
      <c r="P818" s="229"/>
      <c r="Q818" s="90"/>
      <c r="R818" s="231"/>
      <c r="S818" s="231"/>
      <c r="T818" s="231"/>
      <c r="U818" s="231"/>
      <c r="V818" s="231"/>
      <c r="W818" s="231"/>
      <c r="X818" s="231"/>
    </row>
    <row r="819" spans="1:29" ht="39.75" customHeight="1"/>
    <row r="820" spans="1:29" ht="34.5" customHeight="1"/>
    <row r="821" spans="1:29" ht="24.75" customHeight="1">
      <c r="A821" s="169" t="s">
        <v>12</v>
      </c>
      <c r="B821" s="169"/>
      <c r="C821" s="169"/>
      <c r="D821" s="172" t="str">
        <f>$D$2</f>
        <v>基本登録シートの年度に入力して下さい</v>
      </c>
      <c r="E821" s="172"/>
      <c r="F821" s="172"/>
      <c r="G821" s="172"/>
      <c r="H821" s="172"/>
      <c r="I821" s="172"/>
      <c r="J821" s="172"/>
      <c r="K821" s="172"/>
      <c r="L821" s="172"/>
      <c r="M821" s="172"/>
      <c r="N821" s="172"/>
      <c r="O821" s="172"/>
      <c r="P821" s="172"/>
      <c r="Q821" s="172"/>
      <c r="R821" s="172"/>
      <c r="S821" s="172"/>
      <c r="T821" s="172"/>
      <c r="U821" s="173"/>
      <c r="V821" s="249" t="s">
        <v>24</v>
      </c>
      <c r="W821" s="250"/>
      <c r="X821" s="251"/>
    </row>
    <row r="822" spans="1:29" ht="26.25" customHeight="1">
      <c r="A822" s="170"/>
      <c r="B822" s="170"/>
      <c r="C822" s="170"/>
      <c r="D822" s="172"/>
      <c r="E822" s="172"/>
      <c r="F822" s="172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2"/>
      <c r="R822" s="172"/>
      <c r="S822" s="172"/>
      <c r="T822" s="172"/>
      <c r="U822" s="173"/>
      <c r="V822" s="233" t="str">
        <f>IF(VLOOKUP(AC829,都個人!$B:$G,2,FALSE)="","",VLOOKUP(AC829,都個人!$B:$G,2,FALSE))</f>
        <v/>
      </c>
      <c r="W822" s="234"/>
      <c r="X822" s="235"/>
    </row>
    <row r="823" spans="1:29" ht="27" customHeight="1">
      <c r="A823" s="177" t="s">
        <v>23</v>
      </c>
      <c r="B823" s="178"/>
      <c r="C823" s="179"/>
      <c r="D823" s="241"/>
      <c r="E823" s="82" t="s">
        <v>22</v>
      </c>
      <c r="F823" s="241"/>
      <c r="G823" s="249" t="s">
        <v>21</v>
      </c>
      <c r="H823" s="250"/>
      <c r="I823" s="251"/>
      <c r="J823" s="255" t="str">
        <f>基本登録!$B$2</f>
        <v>基本登録シートの学校番号に入力して下さい</v>
      </c>
      <c r="K823" s="256"/>
      <c r="L823" s="256"/>
      <c r="M823" s="256"/>
      <c r="N823" s="256"/>
      <c r="O823" s="256"/>
      <c r="P823" s="256"/>
      <c r="Q823" s="256"/>
      <c r="R823" s="256"/>
      <c r="S823" s="256"/>
      <c r="T823" s="257"/>
      <c r="U823" s="83"/>
      <c r="V823" s="236"/>
      <c r="W823" s="237"/>
      <c r="X823" s="238"/>
    </row>
    <row r="824" spans="1:29" ht="9.75" customHeight="1">
      <c r="A824" s="186">
        <f>基本登録!$B$1</f>
        <v>0</v>
      </c>
      <c r="B824" s="187"/>
      <c r="C824" s="188"/>
      <c r="D824" s="252"/>
      <c r="E824" s="258" t="s">
        <v>50</v>
      </c>
      <c r="F824" s="254"/>
      <c r="G824" s="261" t="s">
        <v>20</v>
      </c>
      <c r="H824" s="262"/>
      <c r="I824" s="263"/>
      <c r="J824" s="267">
        <f>基本登録!$B$3</f>
        <v>0</v>
      </c>
      <c r="K824" s="268"/>
      <c r="L824" s="268"/>
      <c r="M824" s="268"/>
      <c r="N824" s="268"/>
      <c r="O824" s="268"/>
      <c r="P824" s="268"/>
      <c r="Q824" s="268"/>
      <c r="R824" s="268"/>
      <c r="S824" s="268"/>
      <c r="T824" s="269"/>
      <c r="U824" s="239"/>
      <c r="V824" s="240"/>
      <c r="W824" s="240"/>
      <c r="X824" s="240"/>
    </row>
    <row r="825" spans="1:29" ht="16.5" customHeight="1">
      <c r="A825" s="189"/>
      <c r="B825" s="190"/>
      <c r="C825" s="191"/>
      <c r="D825" s="252"/>
      <c r="E825" s="259"/>
      <c r="F825" s="254"/>
      <c r="G825" s="264"/>
      <c r="H825" s="265"/>
      <c r="I825" s="266"/>
      <c r="J825" s="270"/>
      <c r="K825" s="271"/>
      <c r="L825" s="271"/>
      <c r="M825" s="271"/>
      <c r="N825" s="271"/>
      <c r="O825" s="271"/>
      <c r="P825" s="271"/>
      <c r="Q825" s="271"/>
      <c r="R825" s="271"/>
      <c r="S825" s="271"/>
      <c r="T825" s="272"/>
      <c r="U825" s="241"/>
      <c r="V825" s="243" t="s">
        <v>19</v>
      </c>
      <c r="W825" s="245" t="s">
        <v>11</v>
      </c>
      <c r="X825" s="246"/>
    </row>
    <row r="826" spans="1:29" ht="27" customHeight="1">
      <c r="A826" s="192"/>
      <c r="B826" s="193"/>
      <c r="C826" s="194"/>
      <c r="D826" s="253"/>
      <c r="E826" s="260"/>
      <c r="F826" s="242"/>
      <c r="G826" s="273" t="s">
        <v>18</v>
      </c>
      <c r="H826" s="274"/>
      <c r="I826" s="275"/>
      <c r="J826" s="80" t="s">
        <v>32</v>
      </c>
      <c r="K826" s="81" t="s">
        <v>33</v>
      </c>
      <c r="L826" s="81" t="s">
        <v>34</v>
      </c>
      <c r="M826" s="81" t="s">
        <v>35</v>
      </c>
      <c r="N826" s="81" t="s">
        <v>36</v>
      </c>
      <c r="O826" s="81" t="s">
        <v>37</v>
      </c>
      <c r="P826" s="81" t="s">
        <v>38</v>
      </c>
      <c r="Q826" s="63" t="str">
        <f>IF(AC829="","",AC829)</f>
        <v/>
      </c>
      <c r="R826" s="81" t="s">
        <v>39</v>
      </c>
      <c r="S826" s="58"/>
      <c r="T826" s="59"/>
      <c r="U826" s="242"/>
      <c r="V826" s="244"/>
      <c r="W826" s="247"/>
      <c r="X826" s="248"/>
    </row>
    <row r="827" spans="1:29" ht="4.5" customHeight="1"/>
    <row r="828" spans="1:29" ht="21.75" customHeight="1">
      <c r="A828" s="66" t="s">
        <v>10</v>
      </c>
      <c r="B828" s="276" t="s">
        <v>9</v>
      </c>
      <c r="C828" s="277"/>
      <c r="D828" s="277"/>
      <c r="E828" s="277"/>
      <c r="F828" s="278"/>
      <c r="G828" s="85" t="s">
        <v>8</v>
      </c>
      <c r="H828" s="86"/>
      <c r="I828" s="279" t="str">
        <f>IFERROR(VLOOKUP(D821,基本登録!$B$8:$G$13,5,FALSE),"")</f>
        <v>予選</v>
      </c>
      <c r="J828" s="279"/>
      <c r="K828" s="279"/>
      <c r="L828" s="87"/>
      <c r="M828" s="86"/>
      <c r="N828" s="279" t="str">
        <f>IFERROR(VLOOKUP(D821,基本登録!$B$8:$G$13,6,FALSE),"")</f>
        <v>準決勝</v>
      </c>
      <c r="O828" s="279"/>
      <c r="P828" s="279"/>
      <c r="Q828" s="87"/>
      <c r="R828" s="91"/>
      <c r="S828" s="277"/>
      <c r="T828" s="277"/>
      <c r="U828" s="277"/>
      <c r="V828" s="92"/>
      <c r="W828" s="280" t="s">
        <v>7</v>
      </c>
      <c r="X828" s="281"/>
    </row>
    <row r="829" spans="1:29" ht="21.75" customHeight="1">
      <c r="A829" s="71" t="str">
        <f>基本登録!$A$16</f>
        <v>１</v>
      </c>
      <c r="B829" s="282" t="str">
        <f>IF('都個人（男子）'!AC829="","",VLOOKUP(AC829,都個人!$B:$G,4,FALSE))</f>
        <v/>
      </c>
      <c r="C829" s="283"/>
      <c r="D829" s="283"/>
      <c r="E829" s="283"/>
      <c r="F829" s="284"/>
      <c r="G829" s="72" t="str">
        <f>IF('都個人（男子）'!AC829="","",VLOOKUP(AC829,都個人!$B:$G,5,FALSE))</f>
        <v/>
      </c>
      <c r="H829" s="84"/>
      <c r="I829" s="84"/>
      <c r="J829" s="84"/>
      <c r="K829" s="57"/>
      <c r="L829" s="89"/>
      <c r="M829" s="84"/>
      <c r="N829" s="84"/>
      <c r="O829" s="84"/>
      <c r="P829" s="57"/>
      <c r="Q829" s="89"/>
      <c r="R829" s="84"/>
      <c r="S829" s="84"/>
      <c r="T829" s="84"/>
      <c r="U829" s="57"/>
      <c r="V829" s="89"/>
      <c r="W829" s="177"/>
      <c r="X829" s="179"/>
      <c r="Y829" s="75"/>
      <c r="AC829" s="54" t="str">
        <f>都個人!B42</f>
        <v/>
      </c>
    </row>
    <row r="830" spans="1:29" ht="21.75" customHeight="1">
      <c r="A830" s="66" t="str">
        <f>基本登録!$A$17</f>
        <v>２</v>
      </c>
      <c r="B830" s="282" t="str">
        <f>IF('都個人（男子）'!AC830="","",VLOOKUP(AC830,都個人!$B:$G,4,FALSE))</f>
        <v/>
      </c>
      <c r="C830" s="283"/>
      <c r="D830" s="283"/>
      <c r="E830" s="283"/>
      <c r="F830" s="284"/>
      <c r="G830" s="72" t="str">
        <f>IF('都個人（男子）'!AC830="","",VLOOKUP(AC830,都個人!$B:$G,5,FALSE))</f>
        <v/>
      </c>
      <c r="H830" s="84"/>
      <c r="I830" s="84"/>
      <c r="J830" s="84"/>
      <c r="K830" s="57"/>
      <c r="L830" s="89"/>
      <c r="M830" s="84"/>
      <c r="N830" s="84"/>
      <c r="O830" s="84"/>
      <c r="P830" s="57"/>
      <c r="Q830" s="89"/>
      <c r="R830" s="84"/>
      <c r="S830" s="84"/>
      <c r="T830" s="84"/>
      <c r="U830" s="57"/>
      <c r="V830" s="89"/>
      <c r="W830" s="177"/>
      <c r="X830" s="179"/>
    </row>
    <row r="831" spans="1:29" ht="21.75" customHeight="1">
      <c r="A831" s="66" t="str">
        <f>基本登録!$A$18</f>
        <v>３</v>
      </c>
      <c r="B831" s="282" t="str">
        <f>IF('都個人（男子）'!AC831="","",VLOOKUP(AC831,都個人!$B:$G,4,FALSE))</f>
        <v/>
      </c>
      <c r="C831" s="283"/>
      <c r="D831" s="283"/>
      <c r="E831" s="283"/>
      <c r="F831" s="284"/>
      <c r="G831" s="72" t="str">
        <f>IF('都個人（男子）'!AC831="","",VLOOKUP(AC831,都個人!$B:$G,5,FALSE))</f>
        <v/>
      </c>
      <c r="H831" s="84"/>
      <c r="I831" s="84"/>
      <c r="J831" s="84"/>
      <c r="K831" s="57"/>
      <c r="L831" s="89"/>
      <c r="M831" s="84"/>
      <c r="N831" s="84"/>
      <c r="O831" s="84"/>
      <c r="P831" s="57"/>
      <c r="Q831" s="89"/>
      <c r="R831" s="84"/>
      <c r="S831" s="84"/>
      <c r="T831" s="84"/>
      <c r="U831" s="57"/>
      <c r="V831" s="89"/>
      <c r="W831" s="177"/>
      <c r="X831" s="179"/>
    </row>
    <row r="832" spans="1:29" ht="21.75" customHeight="1">
      <c r="A832" s="66" t="str">
        <f>基本登録!$A$19</f>
        <v>４</v>
      </c>
      <c r="B832" s="282" t="str">
        <f>IF('都個人（男子）'!AC832="","",VLOOKUP(AC832,都個人!$B:$G,4,FALSE))</f>
        <v/>
      </c>
      <c r="C832" s="283"/>
      <c r="D832" s="283"/>
      <c r="E832" s="283"/>
      <c r="F832" s="284"/>
      <c r="G832" s="72" t="str">
        <f>IF('都個人（男子）'!AC832="","",VLOOKUP(AC832,都個人!$B:$G,5,FALSE))</f>
        <v/>
      </c>
      <c r="H832" s="84"/>
      <c r="I832" s="84"/>
      <c r="J832" s="84"/>
      <c r="K832" s="57"/>
      <c r="L832" s="89"/>
      <c r="M832" s="84"/>
      <c r="N832" s="84"/>
      <c r="O832" s="84"/>
      <c r="P832" s="57"/>
      <c r="Q832" s="89"/>
      <c r="R832" s="84"/>
      <c r="S832" s="84"/>
      <c r="T832" s="84"/>
      <c r="U832" s="57"/>
      <c r="V832" s="89"/>
      <c r="W832" s="177"/>
      <c r="X832" s="179"/>
    </row>
    <row r="833" spans="1:24" ht="21.75" customHeight="1">
      <c r="A833" s="66" t="str">
        <f>基本登録!$A$20</f>
        <v>５</v>
      </c>
      <c r="B833" s="282" t="str">
        <f>IF('都個人（男子）'!AC833="","",VLOOKUP(AC833,都個人!$B:$G,4,FALSE))</f>
        <v/>
      </c>
      <c r="C833" s="283"/>
      <c r="D833" s="283"/>
      <c r="E833" s="283"/>
      <c r="F833" s="284"/>
      <c r="G833" s="72" t="str">
        <f>IF('都個人（男子）'!AC833="","",VLOOKUP(AC833,都個人!$B:$G,5,FALSE))</f>
        <v/>
      </c>
      <c r="H833" s="84"/>
      <c r="I833" s="84"/>
      <c r="J833" s="84"/>
      <c r="K833" s="57"/>
      <c r="L833" s="89"/>
      <c r="M833" s="84"/>
      <c r="N833" s="84"/>
      <c r="O833" s="84"/>
      <c r="P833" s="57"/>
      <c r="Q833" s="89"/>
      <c r="R833" s="84"/>
      <c r="S833" s="84"/>
      <c r="T833" s="84"/>
      <c r="U833" s="57"/>
      <c r="V833" s="89"/>
      <c r="W833" s="177"/>
      <c r="X833" s="179"/>
    </row>
    <row r="834" spans="1:24" ht="21.75" customHeight="1">
      <c r="A834" s="66" t="str">
        <f>基本登録!$A$21</f>
        <v>補</v>
      </c>
      <c r="B834" s="282" t="str">
        <f>IF('都個人（男子）'!AC834="","",VLOOKUP(AC834,都個人!$B:$G,4,FALSE))</f>
        <v/>
      </c>
      <c r="C834" s="283"/>
      <c r="D834" s="283"/>
      <c r="E834" s="283"/>
      <c r="F834" s="284"/>
      <c r="G834" s="72" t="str">
        <f>IF('都個人（男子）'!AC834="","",VLOOKUP(AC834,都個人!$B:$G,5,FALSE))</f>
        <v/>
      </c>
      <c r="H834" s="66"/>
      <c r="I834" s="66"/>
      <c r="J834" s="66"/>
      <c r="K834" s="88"/>
      <c r="L834" s="89"/>
      <c r="M834" s="66"/>
      <c r="N834" s="66"/>
      <c r="O834" s="66"/>
      <c r="P834" s="88"/>
      <c r="Q834" s="89"/>
      <c r="R834" s="66"/>
      <c r="S834" s="66"/>
      <c r="T834" s="66"/>
      <c r="U834" s="88"/>
      <c r="V834" s="89"/>
      <c r="W834" s="177"/>
      <c r="X834" s="179"/>
    </row>
    <row r="835" spans="1:24" ht="19.5" customHeight="1">
      <c r="A835" s="177"/>
      <c r="B835" s="285"/>
      <c r="C835" s="285"/>
      <c r="D835" s="285"/>
      <c r="E835" s="285"/>
      <c r="F835" s="285"/>
      <c r="G835" s="286"/>
      <c r="H835" s="280" t="s">
        <v>5</v>
      </c>
      <c r="I835" s="287"/>
      <c r="J835" s="287"/>
      <c r="K835" s="287"/>
      <c r="L835" s="89"/>
      <c r="M835" s="280" t="s">
        <v>5</v>
      </c>
      <c r="N835" s="287"/>
      <c r="O835" s="287"/>
      <c r="P835" s="287"/>
      <c r="Q835" s="89"/>
      <c r="R835" s="280" t="s">
        <v>5</v>
      </c>
      <c r="S835" s="287"/>
      <c r="T835" s="287"/>
      <c r="U835" s="287"/>
      <c r="V835" s="89"/>
      <c r="W835" s="177"/>
      <c r="X835" s="179"/>
    </row>
    <row r="836" spans="1:24" ht="24.75" customHeight="1">
      <c r="A836" s="276" t="s">
        <v>4</v>
      </c>
      <c r="B836" s="279"/>
      <c r="C836" s="279"/>
      <c r="D836" s="279"/>
      <c r="E836" s="279"/>
      <c r="F836" s="279"/>
      <c r="G836" s="278"/>
      <c r="H836" s="177"/>
      <c r="I836" s="178"/>
      <c r="J836" s="178"/>
      <c r="K836" s="178"/>
      <c r="L836" s="179"/>
      <c r="M836" s="177"/>
      <c r="N836" s="178"/>
      <c r="O836" s="178"/>
      <c r="P836" s="178"/>
      <c r="Q836" s="179"/>
      <c r="R836" s="177"/>
      <c r="S836" s="178"/>
      <c r="T836" s="178"/>
      <c r="U836" s="178"/>
      <c r="V836" s="179"/>
      <c r="W836" s="177"/>
      <c r="X836" s="179"/>
    </row>
    <row r="837" spans="1:24" ht="4.5" customHeight="1">
      <c r="A837" s="288"/>
      <c r="B837" s="240"/>
      <c r="C837" s="240"/>
      <c r="D837" s="240"/>
      <c r="E837" s="240"/>
      <c r="F837" s="240"/>
      <c r="G837" s="240"/>
      <c r="H837" s="240"/>
      <c r="I837" s="240"/>
      <c r="J837" s="240"/>
      <c r="K837" s="240"/>
      <c r="L837" s="240"/>
      <c r="M837" s="240"/>
      <c r="N837" s="240"/>
      <c r="O837" s="240"/>
      <c r="P837" s="240"/>
      <c r="Q837" s="240"/>
      <c r="R837" s="240"/>
      <c r="S837" s="240"/>
      <c r="T837" s="240"/>
      <c r="U837" s="240"/>
      <c r="V837" s="240"/>
      <c r="W837" s="240"/>
      <c r="X837" s="240"/>
    </row>
    <row r="838" spans="1:24">
      <c r="A838" s="229" t="s">
        <v>63</v>
      </c>
      <c r="B838" s="229"/>
      <c r="C838" s="229"/>
      <c r="D838" s="229"/>
      <c r="E838" s="229"/>
      <c r="F838" s="229"/>
      <c r="G838" s="229"/>
      <c r="H838" s="229"/>
      <c r="I838" s="229"/>
      <c r="J838" s="229"/>
      <c r="K838" s="229"/>
      <c r="L838" s="229"/>
      <c r="M838" s="229"/>
      <c r="N838" s="229"/>
      <c r="O838" s="229"/>
      <c r="P838" s="229"/>
      <c r="Q838" s="230"/>
      <c r="R838" s="231" t="s">
        <v>3</v>
      </c>
      <c r="S838" s="231"/>
      <c r="T838" s="231"/>
      <c r="U838" s="231"/>
      <c r="V838" s="231"/>
      <c r="W838" s="231"/>
      <c r="X838" s="231"/>
    </row>
    <row r="839" spans="1:24">
      <c r="A839" s="229" t="s">
        <v>2</v>
      </c>
      <c r="B839" s="229"/>
      <c r="C839" s="229"/>
      <c r="D839" s="229"/>
      <c r="E839" s="229"/>
      <c r="F839" s="229"/>
      <c r="G839" s="229"/>
      <c r="H839" s="229"/>
      <c r="I839" s="229"/>
      <c r="J839" s="229"/>
      <c r="K839" s="229"/>
      <c r="L839" s="229"/>
      <c r="M839" s="229"/>
      <c r="N839" s="229"/>
      <c r="O839" s="229"/>
      <c r="P839" s="229"/>
      <c r="Q839" s="90"/>
      <c r="R839" s="231"/>
      <c r="S839" s="231"/>
      <c r="T839" s="231"/>
      <c r="U839" s="231"/>
      <c r="V839" s="231"/>
      <c r="W839" s="231"/>
      <c r="X839" s="231"/>
    </row>
    <row r="840" spans="1:24" ht="39.75" customHeight="1"/>
    <row r="841" spans="1:24" ht="34.5" customHeight="1"/>
    <row r="842" spans="1:24" ht="24.75" customHeight="1">
      <c r="A842" s="169" t="s">
        <v>12</v>
      </c>
      <c r="B842" s="169"/>
      <c r="C842" s="169"/>
      <c r="D842" s="172" t="str">
        <f>$D$2</f>
        <v>基本登録シートの年度に入力して下さい</v>
      </c>
      <c r="E842" s="172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3"/>
      <c r="V842" s="249" t="s">
        <v>24</v>
      </c>
      <c r="W842" s="250"/>
      <c r="X842" s="251"/>
    </row>
    <row r="843" spans="1:24" ht="26.25" customHeight="1">
      <c r="A843" s="170"/>
      <c r="B843" s="170"/>
      <c r="C843" s="170"/>
      <c r="D843" s="172"/>
      <c r="E843" s="172"/>
      <c r="F843" s="172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2"/>
      <c r="R843" s="172"/>
      <c r="S843" s="172"/>
      <c r="T843" s="172"/>
      <c r="U843" s="173"/>
      <c r="V843" s="233" t="str">
        <f>IF(VLOOKUP(AC850,都個人!$B:$G,2,FALSE)="","",VLOOKUP(AC850,都個人!$B:$G,2,FALSE))</f>
        <v/>
      </c>
      <c r="W843" s="234"/>
      <c r="X843" s="235"/>
    </row>
    <row r="844" spans="1:24" ht="27" customHeight="1">
      <c r="A844" s="177" t="s">
        <v>23</v>
      </c>
      <c r="B844" s="178"/>
      <c r="C844" s="179"/>
      <c r="D844" s="241"/>
      <c r="E844" s="82" t="s">
        <v>22</v>
      </c>
      <c r="F844" s="241"/>
      <c r="G844" s="249" t="s">
        <v>21</v>
      </c>
      <c r="H844" s="250"/>
      <c r="I844" s="251"/>
      <c r="J844" s="255" t="str">
        <f>基本登録!$B$2</f>
        <v>基本登録シートの学校番号に入力して下さい</v>
      </c>
      <c r="K844" s="256"/>
      <c r="L844" s="256"/>
      <c r="M844" s="256"/>
      <c r="N844" s="256"/>
      <c r="O844" s="256"/>
      <c r="P844" s="256"/>
      <c r="Q844" s="256"/>
      <c r="R844" s="256"/>
      <c r="S844" s="256"/>
      <c r="T844" s="257"/>
      <c r="U844" s="83"/>
      <c r="V844" s="236"/>
      <c r="W844" s="237"/>
      <c r="X844" s="238"/>
    </row>
    <row r="845" spans="1:24" ht="9.75" customHeight="1">
      <c r="A845" s="186">
        <f>基本登録!$B$1</f>
        <v>0</v>
      </c>
      <c r="B845" s="187"/>
      <c r="C845" s="188"/>
      <c r="D845" s="252"/>
      <c r="E845" s="258" t="s">
        <v>50</v>
      </c>
      <c r="F845" s="254"/>
      <c r="G845" s="261" t="s">
        <v>20</v>
      </c>
      <c r="H845" s="262"/>
      <c r="I845" s="263"/>
      <c r="J845" s="267">
        <f>基本登録!$B$3</f>
        <v>0</v>
      </c>
      <c r="K845" s="268"/>
      <c r="L845" s="268"/>
      <c r="M845" s="268"/>
      <c r="N845" s="268"/>
      <c r="O845" s="268"/>
      <c r="P845" s="268"/>
      <c r="Q845" s="268"/>
      <c r="R845" s="268"/>
      <c r="S845" s="268"/>
      <c r="T845" s="269"/>
      <c r="U845" s="239"/>
      <c r="V845" s="240"/>
      <c r="W845" s="240"/>
      <c r="X845" s="240"/>
    </row>
    <row r="846" spans="1:24" ht="16.5" customHeight="1">
      <c r="A846" s="189"/>
      <c r="B846" s="190"/>
      <c r="C846" s="191"/>
      <c r="D846" s="252"/>
      <c r="E846" s="259"/>
      <c r="F846" s="254"/>
      <c r="G846" s="264"/>
      <c r="H846" s="265"/>
      <c r="I846" s="266"/>
      <c r="J846" s="270"/>
      <c r="K846" s="271"/>
      <c r="L846" s="271"/>
      <c r="M846" s="271"/>
      <c r="N846" s="271"/>
      <c r="O846" s="271"/>
      <c r="P846" s="271"/>
      <c r="Q846" s="271"/>
      <c r="R846" s="271"/>
      <c r="S846" s="271"/>
      <c r="T846" s="272"/>
      <c r="U846" s="241"/>
      <c r="V846" s="243" t="s">
        <v>19</v>
      </c>
      <c r="W846" s="245" t="s">
        <v>11</v>
      </c>
      <c r="X846" s="246"/>
    </row>
    <row r="847" spans="1:24" ht="27" customHeight="1">
      <c r="A847" s="192"/>
      <c r="B847" s="193"/>
      <c r="C847" s="194"/>
      <c r="D847" s="253"/>
      <c r="E847" s="260"/>
      <c r="F847" s="242"/>
      <c r="G847" s="273" t="s">
        <v>18</v>
      </c>
      <c r="H847" s="274"/>
      <c r="I847" s="275"/>
      <c r="J847" s="80" t="s">
        <v>32</v>
      </c>
      <c r="K847" s="81" t="s">
        <v>33</v>
      </c>
      <c r="L847" s="81" t="s">
        <v>34</v>
      </c>
      <c r="M847" s="81" t="s">
        <v>35</v>
      </c>
      <c r="N847" s="81" t="s">
        <v>36</v>
      </c>
      <c r="O847" s="81" t="s">
        <v>37</v>
      </c>
      <c r="P847" s="81" t="s">
        <v>38</v>
      </c>
      <c r="Q847" s="63" t="str">
        <f>IF(AC850="","",AC850)</f>
        <v/>
      </c>
      <c r="R847" s="81" t="s">
        <v>39</v>
      </c>
      <c r="S847" s="58"/>
      <c r="T847" s="59"/>
      <c r="U847" s="242"/>
      <c r="V847" s="244"/>
      <c r="W847" s="247"/>
      <c r="X847" s="248"/>
    </row>
    <row r="848" spans="1:24" ht="4.5" customHeight="1"/>
    <row r="849" spans="1:29" ht="21.75" customHeight="1">
      <c r="A849" s="66" t="s">
        <v>10</v>
      </c>
      <c r="B849" s="276" t="s">
        <v>9</v>
      </c>
      <c r="C849" s="277"/>
      <c r="D849" s="277"/>
      <c r="E849" s="277"/>
      <c r="F849" s="278"/>
      <c r="G849" s="85" t="s">
        <v>8</v>
      </c>
      <c r="H849" s="86"/>
      <c r="I849" s="279" t="str">
        <f>IFERROR(VLOOKUP(D842,基本登録!$B$8:$G$13,5,FALSE),"")</f>
        <v>予選</v>
      </c>
      <c r="J849" s="279"/>
      <c r="K849" s="279"/>
      <c r="L849" s="87"/>
      <c r="M849" s="86"/>
      <c r="N849" s="279" t="str">
        <f>IFERROR(VLOOKUP(D842,基本登録!$B$8:$G$13,6,FALSE),"")</f>
        <v>準決勝</v>
      </c>
      <c r="O849" s="279"/>
      <c r="P849" s="279"/>
      <c r="Q849" s="87"/>
      <c r="R849" s="91"/>
      <c r="S849" s="277"/>
      <c r="T849" s="277"/>
      <c r="U849" s="277"/>
      <c r="V849" s="92"/>
      <c r="W849" s="280" t="s">
        <v>7</v>
      </c>
      <c r="X849" s="281"/>
    </row>
    <row r="850" spans="1:29" ht="21.75" customHeight="1">
      <c r="A850" s="71" t="str">
        <f>基本登録!$A$16</f>
        <v>１</v>
      </c>
      <c r="B850" s="282" t="str">
        <f>IF('都個人（男子）'!AC850="","",VLOOKUP(AC850,都個人!$B:$G,4,FALSE))</f>
        <v/>
      </c>
      <c r="C850" s="283"/>
      <c r="D850" s="283"/>
      <c r="E850" s="283"/>
      <c r="F850" s="284"/>
      <c r="G850" s="72" t="str">
        <f>IF('都個人（男子）'!AC850="","",VLOOKUP(AC850,都個人!$B:$G,5,FALSE))</f>
        <v/>
      </c>
      <c r="H850" s="84"/>
      <c r="I850" s="84"/>
      <c r="J850" s="84"/>
      <c r="K850" s="57"/>
      <c r="L850" s="89"/>
      <c r="M850" s="84"/>
      <c r="N850" s="84"/>
      <c r="O850" s="84"/>
      <c r="P850" s="57"/>
      <c r="Q850" s="89"/>
      <c r="R850" s="84"/>
      <c r="S850" s="84"/>
      <c r="T850" s="84"/>
      <c r="U850" s="57"/>
      <c r="V850" s="89"/>
      <c r="W850" s="177"/>
      <c r="X850" s="179"/>
      <c r="Y850" s="75"/>
      <c r="AC850" s="54" t="str">
        <f>都個人!B43</f>
        <v/>
      </c>
    </row>
    <row r="851" spans="1:29" ht="21.75" customHeight="1">
      <c r="A851" s="66" t="str">
        <f>基本登録!$A$17</f>
        <v>２</v>
      </c>
      <c r="B851" s="282" t="str">
        <f>IF('都個人（男子）'!AC851="","",VLOOKUP(AC851,都個人!$B:$G,4,FALSE))</f>
        <v/>
      </c>
      <c r="C851" s="283"/>
      <c r="D851" s="283"/>
      <c r="E851" s="283"/>
      <c r="F851" s="284"/>
      <c r="G851" s="72" t="str">
        <f>IF('都個人（男子）'!AC851="","",VLOOKUP(AC851,都個人!$B:$G,5,FALSE))</f>
        <v/>
      </c>
      <c r="H851" s="84"/>
      <c r="I851" s="84"/>
      <c r="J851" s="84"/>
      <c r="K851" s="57"/>
      <c r="L851" s="89"/>
      <c r="M851" s="84"/>
      <c r="N851" s="84"/>
      <c r="O851" s="84"/>
      <c r="P851" s="57"/>
      <c r="Q851" s="89"/>
      <c r="R851" s="84"/>
      <c r="S851" s="84"/>
      <c r="T851" s="84"/>
      <c r="U851" s="57"/>
      <c r="V851" s="89"/>
      <c r="W851" s="177"/>
      <c r="X851" s="179"/>
    </row>
    <row r="852" spans="1:29" ht="21.75" customHeight="1">
      <c r="A852" s="66" t="str">
        <f>基本登録!$A$18</f>
        <v>３</v>
      </c>
      <c r="B852" s="282" t="str">
        <f>IF('都個人（男子）'!AC852="","",VLOOKUP(AC852,都個人!$B:$G,4,FALSE))</f>
        <v/>
      </c>
      <c r="C852" s="283"/>
      <c r="D852" s="283"/>
      <c r="E852" s="283"/>
      <c r="F852" s="284"/>
      <c r="G852" s="72" t="str">
        <f>IF('都個人（男子）'!AC852="","",VLOOKUP(AC852,都個人!$B:$G,5,FALSE))</f>
        <v/>
      </c>
      <c r="H852" s="84"/>
      <c r="I852" s="84"/>
      <c r="J852" s="84"/>
      <c r="K852" s="57"/>
      <c r="L852" s="89"/>
      <c r="M852" s="84"/>
      <c r="N852" s="84"/>
      <c r="O852" s="84"/>
      <c r="P852" s="57"/>
      <c r="Q852" s="89"/>
      <c r="R852" s="84"/>
      <c r="S852" s="84"/>
      <c r="T852" s="84"/>
      <c r="U852" s="57"/>
      <c r="V852" s="89"/>
      <c r="W852" s="177"/>
      <c r="X852" s="179"/>
    </row>
    <row r="853" spans="1:29" ht="21.75" customHeight="1">
      <c r="A853" s="66" t="str">
        <f>基本登録!$A$19</f>
        <v>４</v>
      </c>
      <c r="B853" s="282" t="str">
        <f>IF('都個人（男子）'!AC853="","",VLOOKUP(AC853,都個人!$B:$G,4,FALSE))</f>
        <v/>
      </c>
      <c r="C853" s="283"/>
      <c r="D853" s="283"/>
      <c r="E853" s="283"/>
      <c r="F853" s="284"/>
      <c r="G853" s="72" t="str">
        <f>IF('都個人（男子）'!AC853="","",VLOOKUP(AC853,都個人!$B:$G,5,FALSE))</f>
        <v/>
      </c>
      <c r="H853" s="84"/>
      <c r="I853" s="84"/>
      <c r="J853" s="84"/>
      <c r="K853" s="57"/>
      <c r="L853" s="89"/>
      <c r="M853" s="84"/>
      <c r="N853" s="84"/>
      <c r="O853" s="84"/>
      <c r="P853" s="57"/>
      <c r="Q853" s="89"/>
      <c r="R853" s="84"/>
      <c r="S853" s="84"/>
      <c r="T853" s="84"/>
      <c r="U853" s="57"/>
      <c r="V853" s="89"/>
      <c r="W853" s="177"/>
      <c r="X853" s="179"/>
    </row>
    <row r="854" spans="1:29" ht="21.75" customHeight="1">
      <c r="A854" s="66" t="str">
        <f>基本登録!$A$20</f>
        <v>５</v>
      </c>
      <c r="B854" s="282" t="str">
        <f>IF('都個人（男子）'!AC854="","",VLOOKUP(AC854,都個人!$B:$G,4,FALSE))</f>
        <v/>
      </c>
      <c r="C854" s="283"/>
      <c r="D854" s="283"/>
      <c r="E854" s="283"/>
      <c r="F854" s="284"/>
      <c r="G854" s="72" t="str">
        <f>IF('都個人（男子）'!AC854="","",VLOOKUP(AC854,都個人!$B:$G,5,FALSE))</f>
        <v/>
      </c>
      <c r="H854" s="84"/>
      <c r="I854" s="84"/>
      <c r="J854" s="84"/>
      <c r="K854" s="57"/>
      <c r="L854" s="89"/>
      <c r="M854" s="84"/>
      <c r="N854" s="84"/>
      <c r="O854" s="84"/>
      <c r="P854" s="57"/>
      <c r="Q854" s="89"/>
      <c r="R854" s="84"/>
      <c r="S854" s="84"/>
      <c r="T854" s="84"/>
      <c r="U854" s="57"/>
      <c r="V854" s="89"/>
      <c r="W854" s="177"/>
      <c r="X854" s="179"/>
    </row>
    <row r="855" spans="1:29" ht="21.75" customHeight="1">
      <c r="A855" s="66" t="str">
        <f>基本登録!$A$21</f>
        <v>補</v>
      </c>
      <c r="B855" s="282" t="str">
        <f>IF('都個人（男子）'!AC855="","",VLOOKUP(AC855,都個人!$B:$G,4,FALSE))</f>
        <v/>
      </c>
      <c r="C855" s="283"/>
      <c r="D855" s="283"/>
      <c r="E855" s="283"/>
      <c r="F855" s="284"/>
      <c r="G855" s="72" t="str">
        <f>IF('都個人（男子）'!AC855="","",VLOOKUP(AC855,都個人!$B:$G,5,FALSE))</f>
        <v/>
      </c>
      <c r="H855" s="66"/>
      <c r="I855" s="66"/>
      <c r="J855" s="66"/>
      <c r="K855" s="88"/>
      <c r="L855" s="89"/>
      <c r="M855" s="66"/>
      <c r="N855" s="66"/>
      <c r="O855" s="66"/>
      <c r="P855" s="88"/>
      <c r="Q855" s="89"/>
      <c r="R855" s="66"/>
      <c r="S855" s="66"/>
      <c r="T855" s="66"/>
      <c r="U855" s="88"/>
      <c r="V855" s="89"/>
      <c r="W855" s="177"/>
      <c r="X855" s="179"/>
    </row>
    <row r="856" spans="1:29" ht="19.5" customHeight="1">
      <c r="A856" s="177"/>
      <c r="B856" s="285"/>
      <c r="C856" s="285"/>
      <c r="D856" s="285"/>
      <c r="E856" s="285"/>
      <c r="F856" s="285"/>
      <c r="G856" s="286"/>
      <c r="H856" s="280" t="s">
        <v>5</v>
      </c>
      <c r="I856" s="287"/>
      <c r="J856" s="287"/>
      <c r="K856" s="287"/>
      <c r="L856" s="89"/>
      <c r="M856" s="280" t="s">
        <v>5</v>
      </c>
      <c r="N856" s="287"/>
      <c r="O856" s="287"/>
      <c r="P856" s="287"/>
      <c r="Q856" s="89"/>
      <c r="R856" s="280" t="s">
        <v>5</v>
      </c>
      <c r="S856" s="287"/>
      <c r="T856" s="287"/>
      <c r="U856" s="287"/>
      <c r="V856" s="89"/>
      <c r="W856" s="177"/>
      <c r="X856" s="179"/>
    </row>
    <row r="857" spans="1:29" ht="24.75" customHeight="1">
      <c r="A857" s="276" t="s">
        <v>4</v>
      </c>
      <c r="B857" s="279"/>
      <c r="C857" s="279"/>
      <c r="D857" s="279"/>
      <c r="E857" s="279"/>
      <c r="F857" s="279"/>
      <c r="G857" s="278"/>
      <c r="H857" s="177"/>
      <c r="I857" s="178"/>
      <c r="J857" s="178"/>
      <c r="K857" s="178"/>
      <c r="L857" s="179"/>
      <c r="M857" s="177"/>
      <c r="N857" s="178"/>
      <c r="O857" s="178"/>
      <c r="P857" s="178"/>
      <c r="Q857" s="179"/>
      <c r="R857" s="177"/>
      <c r="S857" s="178"/>
      <c r="T857" s="178"/>
      <c r="U857" s="178"/>
      <c r="V857" s="179"/>
      <c r="W857" s="177"/>
      <c r="X857" s="179"/>
    </row>
    <row r="858" spans="1:29" ht="4.5" customHeight="1">
      <c r="A858" s="288"/>
      <c r="B858" s="240"/>
      <c r="C858" s="240"/>
      <c r="D858" s="240"/>
      <c r="E858" s="240"/>
      <c r="F858" s="240"/>
      <c r="G858" s="240"/>
      <c r="H858" s="240"/>
      <c r="I858" s="240"/>
      <c r="J858" s="240"/>
      <c r="K858" s="240"/>
      <c r="L858" s="240"/>
      <c r="M858" s="240"/>
      <c r="N858" s="240"/>
      <c r="O858" s="240"/>
      <c r="P858" s="240"/>
      <c r="Q858" s="240"/>
      <c r="R858" s="240"/>
      <c r="S858" s="240"/>
      <c r="T858" s="240"/>
      <c r="U858" s="240"/>
      <c r="V858" s="240"/>
      <c r="W858" s="240"/>
      <c r="X858" s="240"/>
    </row>
    <row r="859" spans="1:29">
      <c r="A859" s="229" t="s">
        <v>63</v>
      </c>
      <c r="B859" s="229"/>
      <c r="C859" s="229"/>
      <c r="D859" s="229"/>
      <c r="E859" s="229"/>
      <c r="F859" s="229"/>
      <c r="G859" s="229"/>
      <c r="H859" s="229"/>
      <c r="I859" s="229"/>
      <c r="J859" s="229"/>
      <c r="K859" s="229"/>
      <c r="L859" s="229"/>
      <c r="M859" s="229"/>
      <c r="N859" s="229"/>
      <c r="O859" s="229"/>
      <c r="P859" s="229"/>
      <c r="Q859" s="230"/>
      <c r="R859" s="231" t="s">
        <v>3</v>
      </c>
      <c r="S859" s="231"/>
      <c r="T859" s="231"/>
      <c r="U859" s="231"/>
      <c r="V859" s="231"/>
      <c r="W859" s="231"/>
      <c r="X859" s="231"/>
    </row>
    <row r="860" spans="1:29">
      <c r="A860" s="229" t="s">
        <v>2</v>
      </c>
      <c r="B860" s="229"/>
      <c r="C860" s="229"/>
      <c r="D860" s="229"/>
      <c r="E860" s="229"/>
      <c r="F860" s="229"/>
      <c r="G860" s="229"/>
      <c r="H860" s="229"/>
      <c r="I860" s="229"/>
      <c r="J860" s="229"/>
      <c r="K860" s="229"/>
      <c r="L860" s="229"/>
      <c r="M860" s="229"/>
      <c r="N860" s="229"/>
      <c r="O860" s="229"/>
      <c r="P860" s="229"/>
      <c r="Q860" s="90"/>
      <c r="R860" s="231"/>
      <c r="S860" s="231"/>
      <c r="T860" s="231"/>
      <c r="U860" s="231"/>
      <c r="V860" s="231"/>
      <c r="W860" s="231"/>
      <c r="X860" s="231"/>
    </row>
    <row r="861" spans="1:29" ht="39.75" customHeight="1"/>
    <row r="862" spans="1:29" ht="34.5" customHeight="1"/>
    <row r="863" spans="1:29" ht="24.75" customHeight="1">
      <c r="A863" s="169" t="s">
        <v>12</v>
      </c>
      <c r="B863" s="169"/>
      <c r="C863" s="169"/>
      <c r="D863" s="172" t="str">
        <f>$D$2</f>
        <v>基本登録シートの年度に入力して下さい</v>
      </c>
      <c r="E863" s="172"/>
      <c r="F863" s="172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2"/>
      <c r="R863" s="172"/>
      <c r="S863" s="172"/>
      <c r="T863" s="172"/>
      <c r="U863" s="173"/>
      <c r="V863" s="249" t="s">
        <v>24</v>
      </c>
      <c r="W863" s="250"/>
      <c r="X863" s="251"/>
    </row>
    <row r="864" spans="1:29" ht="26.25" customHeight="1">
      <c r="A864" s="170"/>
      <c r="B864" s="170"/>
      <c r="C864" s="170"/>
      <c r="D864" s="172"/>
      <c r="E864" s="172"/>
      <c r="F864" s="172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2"/>
      <c r="R864" s="172"/>
      <c r="S864" s="172"/>
      <c r="T864" s="172"/>
      <c r="U864" s="173"/>
      <c r="V864" s="233" t="str">
        <f>IF(VLOOKUP(AC871,都個人!$B:$G,2,FALSE)="","",VLOOKUP(AC871,都個人!$B:$G,2,FALSE))</f>
        <v/>
      </c>
      <c r="W864" s="234"/>
      <c r="X864" s="235"/>
    </row>
    <row r="865" spans="1:29" ht="27" customHeight="1">
      <c r="A865" s="177" t="s">
        <v>23</v>
      </c>
      <c r="B865" s="178"/>
      <c r="C865" s="179"/>
      <c r="D865" s="241"/>
      <c r="E865" s="82" t="s">
        <v>22</v>
      </c>
      <c r="F865" s="241"/>
      <c r="G865" s="249" t="s">
        <v>21</v>
      </c>
      <c r="H865" s="250"/>
      <c r="I865" s="251"/>
      <c r="J865" s="255" t="str">
        <f>基本登録!$B$2</f>
        <v>基本登録シートの学校番号に入力して下さい</v>
      </c>
      <c r="K865" s="256"/>
      <c r="L865" s="256"/>
      <c r="M865" s="256"/>
      <c r="N865" s="256"/>
      <c r="O865" s="256"/>
      <c r="P865" s="256"/>
      <c r="Q865" s="256"/>
      <c r="R865" s="256"/>
      <c r="S865" s="256"/>
      <c r="T865" s="257"/>
      <c r="U865" s="83"/>
      <c r="V865" s="236"/>
      <c r="W865" s="237"/>
      <c r="X865" s="238"/>
    </row>
    <row r="866" spans="1:29" ht="9.75" customHeight="1">
      <c r="A866" s="186">
        <f>基本登録!$B$1</f>
        <v>0</v>
      </c>
      <c r="B866" s="187"/>
      <c r="C866" s="188"/>
      <c r="D866" s="252"/>
      <c r="E866" s="258" t="s">
        <v>50</v>
      </c>
      <c r="F866" s="254"/>
      <c r="G866" s="261" t="s">
        <v>20</v>
      </c>
      <c r="H866" s="262"/>
      <c r="I866" s="263"/>
      <c r="J866" s="267">
        <f>基本登録!$B$3</f>
        <v>0</v>
      </c>
      <c r="K866" s="268"/>
      <c r="L866" s="268"/>
      <c r="M866" s="268"/>
      <c r="N866" s="268"/>
      <c r="O866" s="268"/>
      <c r="P866" s="268"/>
      <c r="Q866" s="268"/>
      <c r="R866" s="268"/>
      <c r="S866" s="268"/>
      <c r="T866" s="269"/>
      <c r="U866" s="239"/>
      <c r="V866" s="240"/>
      <c r="W866" s="240"/>
      <c r="X866" s="240"/>
    </row>
    <row r="867" spans="1:29" ht="16.5" customHeight="1">
      <c r="A867" s="189"/>
      <c r="B867" s="190"/>
      <c r="C867" s="191"/>
      <c r="D867" s="252"/>
      <c r="E867" s="259"/>
      <c r="F867" s="254"/>
      <c r="G867" s="264"/>
      <c r="H867" s="265"/>
      <c r="I867" s="266"/>
      <c r="J867" s="270"/>
      <c r="K867" s="271"/>
      <c r="L867" s="271"/>
      <c r="M867" s="271"/>
      <c r="N867" s="271"/>
      <c r="O867" s="271"/>
      <c r="P867" s="271"/>
      <c r="Q867" s="271"/>
      <c r="R867" s="271"/>
      <c r="S867" s="271"/>
      <c r="T867" s="272"/>
      <c r="U867" s="241"/>
      <c r="V867" s="243" t="s">
        <v>19</v>
      </c>
      <c r="W867" s="245" t="s">
        <v>11</v>
      </c>
      <c r="X867" s="246"/>
    </row>
    <row r="868" spans="1:29" ht="27" customHeight="1">
      <c r="A868" s="192"/>
      <c r="B868" s="193"/>
      <c r="C868" s="194"/>
      <c r="D868" s="253"/>
      <c r="E868" s="260"/>
      <c r="F868" s="242"/>
      <c r="G868" s="273" t="s">
        <v>18</v>
      </c>
      <c r="H868" s="274"/>
      <c r="I868" s="275"/>
      <c r="J868" s="80" t="s">
        <v>32</v>
      </c>
      <c r="K868" s="81" t="s">
        <v>33</v>
      </c>
      <c r="L868" s="81" t="s">
        <v>34</v>
      </c>
      <c r="M868" s="81" t="s">
        <v>35</v>
      </c>
      <c r="N868" s="81" t="s">
        <v>36</v>
      </c>
      <c r="O868" s="81" t="s">
        <v>37</v>
      </c>
      <c r="P868" s="81" t="s">
        <v>38</v>
      </c>
      <c r="Q868" s="63" t="str">
        <f>IF(AC871="","",AC871)</f>
        <v/>
      </c>
      <c r="R868" s="81" t="s">
        <v>39</v>
      </c>
      <c r="S868" s="58"/>
      <c r="T868" s="59"/>
      <c r="U868" s="242"/>
      <c r="V868" s="244"/>
      <c r="W868" s="247"/>
      <c r="X868" s="248"/>
    </row>
    <row r="869" spans="1:29" ht="4.5" customHeight="1"/>
    <row r="870" spans="1:29" ht="21.75" customHeight="1">
      <c r="A870" s="66" t="s">
        <v>10</v>
      </c>
      <c r="B870" s="276" t="s">
        <v>9</v>
      </c>
      <c r="C870" s="277"/>
      <c r="D870" s="277"/>
      <c r="E870" s="277"/>
      <c r="F870" s="278"/>
      <c r="G870" s="85" t="s">
        <v>8</v>
      </c>
      <c r="H870" s="86"/>
      <c r="I870" s="279" t="str">
        <f>IFERROR(VLOOKUP(D863,基本登録!$B$8:$G$13,5,FALSE),"")</f>
        <v>予選</v>
      </c>
      <c r="J870" s="279"/>
      <c r="K870" s="279"/>
      <c r="L870" s="87"/>
      <c r="M870" s="86"/>
      <c r="N870" s="279" t="str">
        <f>IFERROR(VLOOKUP(D863,基本登録!$B$8:$G$13,6,FALSE),"")</f>
        <v>準決勝</v>
      </c>
      <c r="O870" s="279"/>
      <c r="P870" s="279"/>
      <c r="Q870" s="87"/>
      <c r="R870" s="91"/>
      <c r="S870" s="277"/>
      <c r="T870" s="277"/>
      <c r="U870" s="277"/>
      <c r="V870" s="92"/>
      <c r="W870" s="280" t="s">
        <v>7</v>
      </c>
      <c r="X870" s="281"/>
    </row>
    <row r="871" spans="1:29" ht="21.75" customHeight="1">
      <c r="A871" s="71" t="str">
        <f>基本登録!$A$16</f>
        <v>１</v>
      </c>
      <c r="B871" s="282" t="str">
        <f>IF('都個人（男子）'!AC871="","",VLOOKUP(AC871,都個人!$B:$G,4,FALSE))</f>
        <v/>
      </c>
      <c r="C871" s="283"/>
      <c r="D871" s="283"/>
      <c r="E871" s="283"/>
      <c r="F871" s="284"/>
      <c r="G871" s="72" t="str">
        <f>IF('都個人（男子）'!AC871="","",VLOOKUP(AC871,都個人!$B:$G,5,FALSE))</f>
        <v/>
      </c>
      <c r="H871" s="84"/>
      <c r="I871" s="84"/>
      <c r="J871" s="84"/>
      <c r="K871" s="57"/>
      <c r="L871" s="89"/>
      <c r="M871" s="84"/>
      <c r="N871" s="84"/>
      <c r="O871" s="84"/>
      <c r="P871" s="57"/>
      <c r="Q871" s="89"/>
      <c r="R871" s="84"/>
      <c r="S871" s="84"/>
      <c r="T871" s="84"/>
      <c r="U871" s="57"/>
      <c r="V871" s="89"/>
      <c r="W871" s="177"/>
      <c r="X871" s="179"/>
      <c r="Y871" s="75"/>
      <c r="AC871" s="54" t="str">
        <f>都個人!B44</f>
        <v/>
      </c>
    </row>
    <row r="872" spans="1:29" ht="21.75" customHeight="1">
      <c r="A872" s="66" t="str">
        <f>基本登録!$A$17</f>
        <v>２</v>
      </c>
      <c r="B872" s="282" t="str">
        <f>IF('都個人（男子）'!AC872="","",VLOOKUP(AC872,都個人!$B:$G,4,FALSE))</f>
        <v/>
      </c>
      <c r="C872" s="283"/>
      <c r="D872" s="283"/>
      <c r="E872" s="283"/>
      <c r="F872" s="284"/>
      <c r="G872" s="72" t="str">
        <f>IF('都個人（男子）'!AC872="","",VLOOKUP(AC872,都個人!$B:$G,5,FALSE))</f>
        <v/>
      </c>
      <c r="H872" s="84"/>
      <c r="I872" s="84"/>
      <c r="J872" s="84"/>
      <c r="K872" s="57"/>
      <c r="L872" s="89"/>
      <c r="M872" s="84"/>
      <c r="N872" s="84"/>
      <c r="O872" s="84"/>
      <c r="P872" s="57"/>
      <c r="Q872" s="89"/>
      <c r="R872" s="84"/>
      <c r="S872" s="84"/>
      <c r="T872" s="84"/>
      <c r="U872" s="57"/>
      <c r="V872" s="89"/>
      <c r="W872" s="177"/>
      <c r="X872" s="179"/>
    </row>
    <row r="873" spans="1:29" ht="21.75" customHeight="1">
      <c r="A873" s="66" t="str">
        <f>基本登録!$A$18</f>
        <v>３</v>
      </c>
      <c r="B873" s="282" t="str">
        <f>IF('都個人（男子）'!AC873="","",VLOOKUP(AC873,都個人!$B:$G,4,FALSE))</f>
        <v/>
      </c>
      <c r="C873" s="283"/>
      <c r="D873" s="283"/>
      <c r="E873" s="283"/>
      <c r="F873" s="284"/>
      <c r="G873" s="72" t="str">
        <f>IF('都個人（男子）'!AC873="","",VLOOKUP(AC873,都個人!$B:$G,5,FALSE))</f>
        <v/>
      </c>
      <c r="H873" s="84"/>
      <c r="I873" s="84"/>
      <c r="J873" s="84"/>
      <c r="K873" s="57"/>
      <c r="L873" s="89"/>
      <c r="M873" s="84"/>
      <c r="N873" s="84"/>
      <c r="O873" s="84"/>
      <c r="P873" s="57"/>
      <c r="Q873" s="89"/>
      <c r="R873" s="84"/>
      <c r="S873" s="84"/>
      <c r="T873" s="84"/>
      <c r="U873" s="57"/>
      <c r="V873" s="89"/>
      <c r="W873" s="177"/>
      <c r="X873" s="179"/>
    </row>
    <row r="874" spans="1:29" ht="21.75" customHeight="1">
      <c r="A874" s="66" t="str">
        <f>基本登録!$A$19</f>
        <v>４</v>
      </c>
      <c r="B874" s="282" t="str">
        <f>IF('都個人（男子）'!AC874="","",VLOOKUP(AC874,都個人!$B:$G,4,FALSE))</f>
        <v/>
      </c>
      <c r="C874" s="283"/>
      <c r="D874" s="283"/>
      <c r="E874" s="283"/>
      <c r="F874" s="284"/>
      <c r="G874" s="72" t="str">
        <f>IF('都個人（男子）'!AC874="","",VLOOKUP(AC874,都個人!$B:$G,5,FALSE))</f>
        <v/>
      </c>
      <c r="H874" s="84"/>
      <c r="I874" s="84"/>
      <c r="J874" s="84"/>
      <c r="K874" s="57"/>
      <c r="L874" s="89"/>
      <c r="M874" s="84"/>
      <c r="N874" s="84"/>
      <c r="O874" s="84"/>
      <c r="P874" s="57"/>
      <c r="Q874" s="89"/>
      <c r="R874" s="84"/>
      <c r="S874" s="84"/>
      <c r="T874" s="84"/>
      <c r="U874" s="57"/>
      <c r="V874" s="89"/>
      <c r="W874" s="177"/>
      <c r="X874" s="179"/>
    </row>
    <row r="875" spans="1:29" ht="21.75" customHeight="1">
      <c r="A875" s="66" t="str">
        <f>基本登録!$A$20</f>
        <v>５</v>
      </c>
      <c r="B875" s="282" t="str">
        <f>IF('都個人（男子）'!AC875="","",VLOOKUP(AC875,都個人!$B:$G,4,FALSE))</f>
        <v/>
      </c>
      <c r="C875" s="283"/>
      <c r="D875" s="283"/>
      <c r="E875" s="283"/>
      <c r="F875" s="284"/>
      <c r="G875" s="72" t="str">
        <f>IF('都個人（男子）'!AC875="","",VLOOKUP(AC875,都個人!$B:$G,5,FALSE))</f>
        <v/>
      </c>
      <c r="H875" s="84"/>
      <c r="I875" s="84"/>
      <c r="J875" s="84"/>
      <c r="K875" s="57"/>
      <c r="L875" s="89"/>
      <c r="M875" s="84"/>
      <c r="N875" s="84"/>
      <c r="O875" s="84"/>
      <c r="P875" s="57"/>
      <c r="Q875" s="89"/>
      <c r="R875" s="84"/>
      <c r="S875" s="84"/>
      <c r="T875" s="84"/>
      <c r="U875" s="57"/>
      <c r="V875" s="89"/>
      <c r="W875" s="177"/>
      <c r="X875" s="179"/>
    </row>
    <row r="876" spans="1:29" ht="21.75" customHeight="1">
      <c r="A876" s="66" t="str">
        <f>基本登録!$A$21</f>
        <v>補</v>
      </c>
      <c r="B876" s="282" t="str">
        <f>IF('都個人（男子）'!AC876="","",VLOOKUP(AC876,都個人!$B:$G,4,FALSE))</f>
        <v/>
      </c>
      <c r="C876" s="283"/>
      <c r="D876" s="283"/>
      <c r="E876" s="283"/>
      <c r="F876" s="284"/>
      <c r="G876" s="72" t="str">
        <f>IF('都個人（男子）'!AC876="","",VLOOKUP(AC876,都個人!$B:$G,5,FALSE))</f>
        <v/>
      </c>
      <c r="H876" s="66"/>
      <c r="I876" s="66"/>
      <c r="J876" s="66"/>
      <c r="K876" s="88"/>
      <c r="L876" s="89"/>
      <c r="M876" s="66"/>
      <c r="N876" s="66"/>
      <c r="O876" s="66"/>
      <c r="P876" s="88"/>
      <c r="Q876" s="89"/>
      <c r="R876" s="66"/>
      <c r="S876" s="66"/>
      <c r="T876" s="66"/>
      <c r="U876" s="88"/>
      <c r="V876" s="89"/>
      <c r="W876" s="177"/>
      <c r="X876" s="179"/>
    </row>
    <row r="877" spans="1:29" ht="19.5" customHeight="1">
      <c r="A877" s="177"/>
      <c r="B877" s="285"/>
      <c r="C877" s="285"/>
      <c r="D877" s="285"/>
      <c r="E877" s="285"/>
      <c r="F877" s="285"/>
      <c r="G877" s="286"/>
      <c r="H877" s="280" t="s">
        <v>5</v>
      </c>
      <c r="I877" s="287"/>
      <c r="J877" s="287"/>
      <c r="K877" s="287"/>
      <c r="L877" s="89"/>
      <c r="M877" s="280" t="s">
        <v>5</v>
      </c>
      <c r="N877" s="287"/>
      <c r="O877" s="287"/>
      <c r="P877" s="287"/>
      <c r="Q877" s="89"/>
      <c r="R877" s="280" t="s">
        <v>5</v>
      </c>
      <c r="S877" s="287"/>
      <c r="T877" s="287"/>
      <c r="U877" s="287"/>
      <c r="V877" s="89"/>
      <c r="W877" s="177"/>
      <c r="X877" s="179"/>
    </row>
    <row r="878" spans="1:29" ht="24.75" customHeight="1">
      <c r="A878" s="276" t="s">
        <v>4</v>
      </c>
      <c r="B878" s="279"/>
      <c r="C878" s="279"/>
      <c r="D878" s="279"/>
      <c r="E878" s="279"/>
      <c r="F878" s="279"/>
      <c r="G878" s="278"/>
      <c r="H878" s="177"/>
      <c r="I878" s="178"/>
      <c r="J878" s="178"/>
      <c r="K878" s="178"/>
      <c r="L878" s="179"/>
      <c r="M878" s="177"/>
      <c r="N878" s="178"/>
      <c r="O878" s="178"/>
      <c r="P878" s="178"/>
      <c r="Q878" s="179"/>
      <c r="R878" s="177"/>
      <c r="S878" s="178"/>
      <c r="T878" s="178"/>
      <c r="U878" s="178"/>
      <c r="V878" s="179"/>
      <c r="W878" s="177"/>
      <c r="X878" s="179"/>
    </row>
    <row r="879" spans="1:29" ht="4.5" customHeight="1">
      <c r="A879" s="288"/>
      <c r="B879" s="240"/>
      <c r="C879" s="240"/>
      <c r="D879" s="240"/>
      <c r="E879" s="240"/>
      <c r="F879" s="240"/>
      <c r="G879" s="240"/>
      <c r="H879" s="240"/>
      <c r="I879" s="240"/>
      <c r="J879" s="240"/>
      <c r="K879" s="240"/>
      <c r="L879" s="240"/>
      <c r="M879" s="240"/>
      <c r="N879" s="240"/>
      <c r="O879" s="240"/>
      <c r="P879" s="240"/>
      <c r="Q879" s="240"/>
      <c r="R879" s="240"/>
      <c r="S879" s="240"/>
      <c r="T879" s="240"/>
      <c r="U879" s="240"/>
      <c r="V879" s="240"/>
      <c r="W879" s="240"/>
      <c r="X879" s="240"/>
    </row>
    <row r="880" spans="1:29">
      <c r="A880" s="229" t="s">
        <v>63</v>
      </c>
      <c r="B880" s="229"/>
      <c r="C880" s="229"/>
      <c r="D880" s="229"/>
      <c r="E880" s="229"/>
      <c r="F880" s="229"/>
      <c r="G880" s="229"/>
      <c r="H880" s="229"/>
      <c r="I880" s="229"/>
      <c r="J880" s="229"/>
      <c r="K880" s="229"/>
      <c r="L880" s="229"/>
      <c r="M880" s="229"/>
      <c r="N880" s="229"/>
      <c r="O880" s="229"/>
      <c r="P880" s="229"/>
      <c r="Q880" s="230"/>
      <c r="R880" s="231" t="s">
        <v>3</v>
      </c>
      <c r="S880" s="231"/>
      <c r="T880" s="231"/>
      <c r="U880" s="231"/>
      <c r="V880" s="231"/>
      <c r="W880" s="231"/>
      <c r="X880" s="231"/>
    </row>
    <row r="881" spans="1:29">
      <c r="A881" s="229" t="s">
        <v>2</v>
      </c>
      <c r="B881" s="229"/>
      <c r="C881" s="229"/>
      <c r="D881" s="229"/>
      <c r="E881" s="229"/>
      <c r="F881" s="229"/>
      <c r="G881" s="229"/>
      <c r="H881" s="229"/>
      <c r="I881" s="229"/>
      <c r="J881" s="229"/>
      <c r="K881" s="229"/>
      <c r="L881" s="229"/>
      <c r="M881" s="229"/>
      <c r="N881" s="229"/>
      <c r="O881" s="229"/>
      <c r="P881" s="229"/>
      <c r="Q881" s="90"/>
      <c r="R881" s="231"/>
      <c r="S881" s="231"/>
      <c r="T881" s="231"/>
      <c r="U881" s="231"/>
      <c r="V881" s="231"/>
      <c r="W881" s="231"/>
      <c r="X881" s="231"/>
    </row>
    <row r="882" spans="1:29" ht="39.75" customHeight="1"/>
    <row r="883" spans="1:29" ht="34.5" customHeight="1"/>
    <row r="884" spans="1:29" ht="24.75" customHeight="1">
      <c r="A884" s="169" t="s">
        <v>12</v>
      </c>
      <c r="B884" s="169"/>
      <c r="C884" s="169"/>
      <c r="D884" s="172" t="str">
        <f>$D$2</f>
        <v>基本登録シートの年度に入力して下さい</v>
      </c>
      <c r="E884" s="172"/>
      <c r="F884" s="172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2"/>
      <c r="R884" s="172"/>
      <c r="S884" s="172"/>
      <c r="T884" s="172"/>
      <c r="U884" s="173"/>
      <c r="V884" s="249" t="s">
        <v>24</v>
      </c>
      <c r="W884" s="250"/>
      <c r="X884" s="251"/>
    </row>
    <row r="885" spans="1:29" ht="26.25" customHeight="1">
      <c r="A885" s="170"/>
      <c r="B885" s="170"/>
      <c r="C885" s="170"/>
      <c r="D885" s="172"/>
      <c r="E885" s="172"/>
      <c r="F885" s="172"/>
      <c r="G885" s="172"/>
      <c r="H885" s="172"/>
      <c r="I885" s="172"/>
      <c r="J885" s="172"/>
      <c r="K885" s="172"/>
      <c r="L885" s="172"/>
      <c r="M885" s="172"/>
      <c r="N885" s="172"/>
      <c r="O885" s="172"/>
      <c r="P885" s="172"/>
      <c r="Q885" s="172"/>
      <c r="R885" s="172"/>
      <c r="S885" s="172"/>
      <c r="T885" s="172"/>
      <c r="U885" s="173"/>
      <c r="V885" s="233" t="str">
        <f>IF(VLOOKUP(AC892,都個人!$B:$G,2,FALSE)="","",VLOOKUP(AC892,都個人!$B:$G,2,FALSE))</f>
        <v/>
      </c>
      <c r="W885" s="234"/>
      <c r="X885" s="235"/>
    </row>
    <row r="886" spans="1:29" ht="27" customHeight="1">
      <c r="A886" s="177" t="s">
        <v>23</v>
      </c>
      <c r="B886" s="178"/>
      <c r="C886" s="179"/>
      <c r="D886" s="241"/>
      <c r="E886" s="82" t="s">
        <v>22</v>
      </c>
      <c r="F886" s="241"/>
      <c r="G886" s="249" t="s">
        <v>21</v>
      </c>
      <c r="H886" s="250"/>
      <c r="I886" s="251"/>
      <c r="J886" s="255" t="str">
        <f>基本登録!$B$2</f>
        <v>基本登録シートの学校番号に入力して下さい</v>
      </c>
      <c r="K886" s="256"/>
      <c r="L886" s="256"/>
      <c r="M886" s="256"/>
      <c r="N886" s="256"/>
      <c r="O886" s="256"/>
      <c r="P886" s="256"/>
      <c r="Q886" s="256"/>
      <c r="R886" s="256"/>
      <c r="S886" s="256"/>
      <c r="T886" s="257"/>
      <c r="U886" s="83"/>
      <c r="V886" s="236"/>
      <c r="W886" s="237"/>
      <c r="X886" s="238"/>
    </row>
    <row r="887" spans="1:29" ht="9.75" customHeight="1">
      <c r="A887" s="186">
        <f>基本登録!$B$1</f>
        <v>0</v>
      </c>
      <c r="B887" s="187"/>
      <c r="C887" s="188"/>
      <c r="D887" s="252"/>
      <c r="E887" s="258" t="s">
        <v>50</v>
      </c>
      <c r="F887" s="254"/>
      <c r="G887" s="261" t="s">
        <v>20</v>
      </c>
      <c r="H887" s="262"/>
      <c r="I887" s="263"/>
      <c r="J887" s="267">
        <f>基本登録!$B$3</f>
        <v>0</v>
      </c>
      <c r="K887" s="268"/>
      <c r="L887" s="268"/>
      <c r="M887" s="268"/>
      <c r="N887" s="268"/>
      <c r="O887" s="268"/>
      <c r="P887" s="268"/>
      <c r="Q887" s="268"/>
      <c r="R887" s="268"/>
      <c r="S887" s="268"/>
      <c r="T887" s="269"/>
      <c r="U887" s="239"/>
      <c r="V887" s="240"/>
      <c r="W887" s="240"/>
      <c r="X887" s="240"/>
    </row>
    <row r="888" spans="1:29" ht="16.5" customHeight="1">
      <c r="A888" s="189"/>
      <c r="B888" s="190"/>
      <c r="C888" s="191"/>
      <c r="D888" s="252"/>
      <c r="E888" s="259"/>
      <c r="F888" s="254"/>
      <c r="G888" s="264"/>
      <c r="H888" s="265"/>
      <c r="I888" s="266"/>
      <c r="J888" s="270"/>
      <c r="K888" s="271"/>
      <c r="L888" s="271"/>
      <c r="M888" s="271"/>
      <c r="N888" s="271"/>
      <c r="O888" s="271"/>
      <c r="P888" s="271"/>
      <c r="Q888" s="271"/>
      <c r="R888" s="271"/>
      <c r="S888" s="271"/>
      <c r="T888" s="272"/>
      <c r="U888" s="241"/>
      <c r="V888" s="243" t="s">
        <v>19</v>
      </c>
      <c r="W888" s="245" t="s">
        <v>11</v>
      </c>
      <c r="X888" s="246"/>
    </row>
    <row r="889" spans="1:29" ht="27" customHeight="1">
      <c r="A889" s="192"/>
      <c r="B889" s="193"/>
      <c r="C889" s="194"/>
      <c r="D889" s="253"/>
      <c r="E889" s="260"/>
      <c r="F889" s="242"/>
      <c r="G889" s="273" t="s">
        <v>18</v>
      </c>
      <c r="H889" s="274"/>
      <c r="I889" s="275"/>
      <c r="J889" s="80" t="s">
        <v>32</v>
      </c>
      <c r="K889" s="81" t="s">
        <v>33</v>
      </c>
      <c r="L889" s="81" t="s">
        <v>34</v>
      </c>
      <c r="M889" s="81" t="s">
        <v>35</v>
      </c>
      <c r="N889" s="81" t="s">
        <v>36</v>
      </c>
      <c r="O889" s="81" t="s">
        <v>37</v>
      </c>
      <c r="P889" s="81" t="s">
        <v>38</v>
      </c>
      <c r="Q889" s="63" t="str">
        <f>IF(AC892="","",AC892)</f>
        <v/>
      </c>
      <c r="R889" s="81" t="s">
        <v>39</v>
      </c>
      <c r="S889" s="58"/>
      <c r="T889" s="59"/>
      <c r="U889" s="242"/>
      <c r="V889" s="244"/>
      <c r="W889" s="247"/>
      <c r="X889" s="248"/>
    </row>
    <row r="890" spans="1:29" ht="4.5" customHeight="1"/>
    <row r="891" spans="1:29" ht="21.75" customHeight="1">
      <c r="A891" s="66" t="s">
        <v>10</v>
      </c>
      <c r="B891" s="276" t="s">
        <v>9</v>
      </c>
      <c r="C891" s="277"/>
      <c r="D891" s="277"/>
      <c r="E891" s="277"/>
      <c r="F891" s="278"/>
      <c r="G891" s="85" t="s">
        <v>8</v>
      </c>
      <c r="H891" s="86"/>
      <c r="I891" s="279" t="str">
        <f>IFERROR(VLOOKUP(D884,基本登録!$B$8:$G$13,5,FALSE),"")</f>
        <v>予選</v>
      </c>
      <c r="J891" s="279"/>
      <c r="K891" s="279"/>
      <c r="L891" s="87"/>
      <c r="M891" s="86"/>
      <c r="N891" s="279" t="str">
        <f>IFERROR(VLOOKUP(D884,基本登録!$B$8:$G$13,6,FALSE),"")</f>
        <v>準決勝</v>
      </c>
      <c r="O891" s="279"/>
      <c r="P891" s="279"/>
      <c r="Q891" s="87"/>
      <c r="R891" s="91"/>
      <c r="S891" s="277"/>
      <c r="T891" s="277"/>
      <c r="U891" s="277"/>
      <c r="V891" s="92"/>
      <c r="W891" s="280" t="s">
        <v>7</v>
      </c>
      <c r="X891" s="281"/>
    </row>
    <row r="892" spans="1:29" ht="21.75" customHeight="1">
      <c r="A892" s="71" t="str">
        <f>基本登録!$A$16</f>
        <v>１</v>
      </c>
      <c r="B892" s="282" t="str">
        <f>IF('都個人（男子）'!AC892="","",VLOOKUP(AC892,都個人!$B:$G,4,FALSE))</f>
        <v/>
      </c>
      <c r="C892" s="283"/>
      <c r="D892" s="283"/>
      <c r="E892" s="283"/>
      <c r="F892" s="284"/>
      <c r="G892" s="72" t="str">
        <f>IF('都個人（男子）'!AC892="","",VLOOKUP(AC892,都個人!$B:$G,5,FALSE))</f>
        <v/>
      </c>
      <c r="H892" s="84"/>
      <c r="I892" s="84"/>
      <c r="J892" s="84"/>
      <c r="K892" s="57"/>
      <c r="L892" s="89"/>
      <c r="M892" s="84"/>
      <c r="N892" s="84"/>
      <c r="O892" s="84"/>
      <c r="P892" s="57"/>
      <c r="Q892" s="89"/>
      <c r="R892" s="84"/>
      <c r="S892" s="84"/>
      <c r="T892" s="84"/>
      <c r="U892" s="57"/>
      <c r="V892" s="89"/>
      <c r="W892" s="177"/>
      <c r="X892" s="179"/>
      <c r="Y892" s="75"/>
      <c r="AC892" s="54" t="str">
        <f>都個人!B45</f>
        <v/>
      </c>
    </row>
    <row r="893" spans="1:29" ht="21.75" customHeight="1">
      <c r="A893" s="66" t="str">
        <f>基本登録!$A$17</f>
        <v>２</v>
      </c>
      <c r="B893" s="282" t="str">
        <f>IF('都個人（男子）'!AC893="","",VLOOKUP(AC893,都個人!$B:$G,4,FALSE))</f>
        <v/>
      </c>
      <c r="C893" s="283"/>
      <c r="D893" s="283"/>
      <c r="E893" s="283"/>
      <c r="F893" s="284"/>
      <c r="G893" s="72" t="str">
        <f>IF('都個人（男子）'!AC893="","",VLOOKUP(AC893,都個人!$B:$G,5,FALSE))</f>
        <v/>
      </c>
      <c r="H893" s="84"/>
      <c r="I893" s="84"/>
      <c r="J893" s="84"/>
      <c r="K893" s="57"/>
      <c r="L893" s="89"/>
      <c r="M893" s="84"/>
      <c r="N893" s="84"/>
      <c r="O893" s="84"/>
      <c r="P893" s="57"/>
      <c r="Q893" s="89"/>
      <c r="R893" s="84"/>
      <c r="S893" s="84"/>
      <c r="T893" s="84"/>
      <c r="U893" s="57"/>
      <c r="V893" s="89"/>
      <c r="W893" s="177"/>
      <c r="X893" s="179"/>
    </row>
    <row r="894" spans="1:29" ht="21.75" customHeight="1">
      <c r="A894" s="66" t="str">
        <f>基本登録!$A$18</f>
        <v>３</v>
      </c>
      <c r="B894" s="282" t="str">
        <f>IF('都個人（男子）'!AC894="","",VLOOKUP(AC894,都個人!$B:$G,4,FALSE))</f>
        <v/>
      </c>
      <c r="C894" s="283"/>
      <c r="D894" s="283"/>
      <c r="E894" s="283"/>
      <c r="F894" s="284"/>
      <c r="G894" s="72" t="str">
        <f>IF('都個人（男子）'!AC894="","",VLOOKUP(AC894,都個人!$B:$G,5,FALSE))</f>
        <v/>
      </c>
      <c r="H894" s="84"/>
      <c r="I894" s="84"/>
      <c r="J894" s="84"/>
      <c r="K894" s="57"/>
      <c r="L894" s="89"/>
      <c r="M894" s="84"/>
      <c r="N894" s="84"/>
      <c r="O894" s="84"/>
      <c r="P894" s="57"/>
      <c r="Q894" s="89"/>
      <c r="R894" s="84"/>
      <c r="S894" s="84"/>
      <c r="T894" s="84"/>
      <c r="U894" s="57"/>
      <c r="V894" s="89"/>
      <c r="W894" s="177"/>
      <c r="X894" s="179"/>
    </row>
    <row r="895" spans="1:29" ht="21.75" customHeight="1">
      <c r="A895" s="66" t="str">
        <f>基本登録!$A$19</f>
        <v>４</v>
      </c>
      <c r="B895" s="282" t="str">
        <f>IF('都個人（男子）'!AC895="","",VLOOKUP(AC895,都個人!$B:$G,4,FALSE))</f>
        <v/>
      </c>
      <c r="C895" s="283"/>
      <c r="D895" s="283"/>
      <c r="E895" s="283"/>
      <c r="F895" s="284"/>
      <c r="G895" s="72" t="str">
        <f>IF('都個人（男子）'!AC895="","",VLOOKUP(AC895,都個人!$B:$G,5,FALSE))</f>
        <v/>
      </c>
      <c r="H895" s="84"/>
      <c r="I895" s="84"/>
      <c r="J895" s="84"/>
      <c r="K895" s="57"/>
      <c r="L895" s="89"/>
      <c r="M895" s="84"/>
      <c r="N895" s="84"/>
      <c r="O895" s="84"/>
      <c r="P895" s="57"/>
      <c r="Q895" s="89"/>
      <c r="R895" s="84"/>
      <c r="S895" s="84"/>
      <c r="T895" s="84"/>
      <c r="U895" s="57"/>
      <c r="V895" s="89"/>
      <c r="W895" s="177"/>
      <c r="X895" s="179"/>
    </row>
    <row r="896" spans="1:29" ht="21.75" customHeight="1">
      <c r="A896" s="66" t="str">
        <f>基本登録!$A$20</f>
        <v>５</v>
      </c>
      <c r="B896" s="282" t="str">
        <f>IF('都個人（男子）'!AC896="","",VLOOKUP(AC896,都個人!$B:$G,4,FALSE))</f>
        <v/>
      </c>
      <c r="C896" s="283"/>
      <c r="D896" s="283"/>
      <c r="E896" s="283"/>
      <c r="F896" s="284"/>
      <c r="G896" s="72" t="str">
        <f>IF('都個人（男子）'!AC896="","",VLOOKUP(AC896,都個人!$B:$G,5,FALSE))</f>
        <v/>
      </c>
      <c r="H896" s="84"/>
      <c r="I896" s="84"/>
      <c r="J896" s="84"/>
      <c r="K896" s="57"/>
      <c r="L896" s="89"/>
      <c r="M896" s="84"/>
      <c r="N896" s="84"/>
      <c r="O896" s="84"/>
      <c r="P896" s="57"/>
      <c r="Q896" s="89"/>
      <c r="R896" s="84"/>
      <c r="S896" s="84"/>
      <c r="T896" s="84"/>
      <c r="U896" s="57"/>
      <c r="V896" s="89"/>
      <c r="W896" s="177"/>
      <c r="X896" s="179"/>
    </row>
    <row r="897" spans="1:24" ht="21.75" customHeight="1">
      <c r="A897" s="66" t="str">
        <f>基本登録!$A$21</f>
        <v>補</v>
      </c>
      <c r="B897" s="282" t="str">
        <f>IF('都個人（男子）'!AC897="","",VLOOKUP(AC897,都個人!$B:$G,4,FALSE))</f>
        <v/>
      </c>
      <c r="C897" s="283"/>
      <c r="D897" s="283"/>
      <c r="E897" s="283"/>
      <c r="F897" s="284"/>
      <c r="G897" s="72" t="str">
        <f>IF('都個人（男子）'!AC897="","",VLOOKUP(AC897,都個人!$B:$G,5,FALSE))</f>
        <v/>
      </c>
      <c r="H897" s="66"/>
      <c r="I897" s="66"/>
      <c r="J897" s="66"/>
      <c r="K897" s="88"/>
      <c r="L897" s="89"/>
      <c r="M897" s="66"/>
      <c r="N897" s="66"/>
      <c r="O897" s="66"/>
      <c r="P897" s="88"/>
      <c r="Q897" s="89"/>
      <c r="R897" s="66"/>
      <c r="S897" s="66"/>
      <c r="T897" s="66"/>
      <c r="U897" s="88"/>
      <c r="V897" s="89"/>
      <c r="W897" s="177"/>
      <c r="X897" s="179"/>
    </row>
    <row r="898" spans="1:24" ht="19.5" customHeight="1">
      <c r="A898" s="177"/>
      <c r="B898" s="285"/>
      <c r="C898" s="285"/>
      <c r="D898" s="285"/>
      <c r="E898" s="285"/>
      <c r="F898" s="285"/>
      <c r="G898" s="286"/>
      <c r="H898" s="280" t="s">
        <v>5</v>
      </c>
      <c r="I898" s="287"/>
      <c r="J898" s="287"/>
      <c r="K898" s="287"/>
      <c r="L898" s="89"/>
      <c r="M898" s="280" t="s">
        <v>5</v>
      </c>
      <c r="N898" s="287"/>
      <c r="O898" s="287"/>
      <c r="P898" s="287"/>
      <c r="Q898" s="89"/>
      <c r="R898" s="280" t="s">
        <v>5</v>
      </c>
      <c r="S898" s="287"/>
      <c r="T898" s="287"/>
      <c r="U898" s="287"/>
      <c r="V898" s="89"/>
      <c r="W898" s="177"/>
      <c r="X898" s="179"/>
    </row>
    <row r="899" spans="1:24" ht="24.75" customHeight="1">
      <c r="A899" s="276" t="s">
        <v>4</v>
      </c>
      <c r="B899" s="279"/>
      <c r="C899" s="279"/>
      <c r="D899" s="279"/>
      <c r="E899" s="279"/>
      <c r="F899" s="279"/>
      <c r="G899" s="278"/>
      <c r="H899" s="177"/>
      <c r="I899" s="178"/>
      <c r="J899" s="178"/>
      <c r="K899" s="178"/>
      <c r="L899" s="179"/>
      <c r="M899" s="177"/>
      <c r="N899" s="178"/>
      <c r="O899" s="178"/>
      <c r="P899" s="178"/>
      <c r="Q899" s="179"/>
      <c r="R899" s="177"/>
      <c r="S899" s="178"/>
      <c r="T899" s="178"/>
      <c r="U899" s="178"/>
      <c r="V899" s="179"/>
      <c r="W899" s="177"/>
      <c r="X899" s="179"/>
    </row>
    <row r="900" spans="1:24" ht="4.5" customHeight="1">
      <c r="A900" s="288"/>
      <c r="B900" s="240"/>
      <c r="C900" s="240"/>
      <c r="D900" s="240"/>
      <c r="E900" s="240"/>
      <c r="F900" s="240"/>
      <c r="G900" s="240"/>
      <c r="H900" s="240"/>
      <c r="I900" s="240"/>
      <c r="J900" s="240"/>
      <c r="K900" s="240"/>
      <c r="L900" s="240"/>
      <c r="M900" s="240"/>
      <c r="N900" s="240"/>
      <c r="O900" s="240"/>
      <c r="P900" s="240"/>
      <c r="Q900" s="240"/>
      <c r="R900" s="240"/>
      <c r="S900" s="240"/>
      <c r="T900" s="240"/>
      <c r="U900" s="240"/>
      <c r="V900" s="240"/>
      <c r="W900" s="240"/>
      <c r="X900" s="240"/>
    </row>
    <row r="901" spans="1:24">
      <c r="A901" s="229" t="s">
        <v>63</v>
      </c>
      <c r="B901" s="229"/>
      <c r="C901" s="229"/>
      <c r="D901" s="229"/>
      <c r="E901" s="229"/>
      <c r="F901" s="229"/>
      <c r="G901" s="229"/>
      <c r="H901" s="229"/>
      <c r="I901" s="229"/>
      <c r="J901" s="229"/>
      <c r="K901" s="229"/>
      <c r="L901" s="229"/>
      <c r="M901" s="229"/>
      <c r="N901" s="229"/>
      <c r="O901" s="229"/>
      <c r="P901" s="229"/>
      <c r="Q901" s="230"/>
      <c r="R901" s="231" t="s">
        <v>3</v>
      </c>
      <c r="S901" s="231"/>
      <c r="T901" s="231"/>
      <c r="U901" s="231"/>
      <c r="V901" s="231"/>
      <c r="W901" s="231"/>
      <c r="X901" s="231"/>
    </row>
    <row r="902" spans="1:24">
      <c r="A902" s="229" t="s">
        <v>2</v>
      </c>
      <c r="B902" s="229"/>
      <c r="C902" s="229"/>
      <c r="D902" s="229"/>
      <c r="E902" s="229"/>
      <c r="F902" s="229"/>
      <c r="G902" s="229"/>
      <c r="H902" s="229"/>
      <c r="I902" s="229"/>
      <c r="J902" s="229"/>
      <c r="K902" s="229"/>
      <c r="L902" s="229"/>
      <c r="M902" s="229"/>
      <c r="N902" s="229"/>
      <c r="O902" s="229"/>
      <c r="P902" s="229"/>
      <c r="Q902" s="90"/>
      <c r="R902" s="231"/>
      <c r="S902" s="231"/>
      <c r="T902" s="231"/>
      <c r="U902" s="231"/>
      <c r="V902" s="231"/>
      <c r="W902" s="231"/>
      <c r="X902" s="231"/>
    </row>
    <row r="903" spans="1:24" ht="39.75" customHeight="1"/>
    <row r="904" spans="1:24" ht="34.5" customHeight="1"/>
    <row r="905" spans="1:24" ht="24.75" customHeight="1">
      <c r="A905" s="169" t="s">
        <v>12</v>
      </c>
      <c r="B905" s="169"/>
      <c r="C905" s="169"/>
      <c r="D905" s="172" t="str">
        <f>$D$2</f>
        <v>基本登録シートの年度に入力して下さい</v>
      </c>
      <c r="E905" s="172"/>
      <c r="F905" s="172"/>
      <c r="G905" s="172"/>
      <c r="H905" s="172"/>
      <c r="I905" s="172"/>
      <c r="J905" s="172"/>
      <c r="K905" s="172"/>
      <c r="L905" s="172"/>
      <c r="M905" s="172"/>
      <c r="N905" s="172"/>
      <c r="O905" s="172"/>
      <c r="P905" s="172"/>
      <c r="Q905" s="172"/>
      <c r="R905" s="172"/>
      <c r="S905" s="172"/>
      <c r="T905" s="172"/>
      <c r="U905" s="173"/>
      <c r="V905" s="249" t="s">
        <v>24</v>
      </c>
      <c r="W905" s="250"/>
      <c r="X905" s="251"/>
    </row>
    <row r="906" spans="1:24" ht="26.25" customHeight="1">
      <c r="A906" s="170"/>
      <c r="B906" s="170"/>
      <c r="C906" s="170"/>
      <c r="D906" s="172"/>
      <c r="E906" s="172"/>
      <c r="F906" s="172"/>
      <c r="G906" s="172"/>
      <c r="H906" s="172"/>
      <c r="I906" s="172"/>
      <c r="J906" s="172"/>
      <c r="K906" s="172"/>
      <c r="L906" s="172"/>
      <c r="M906" s="172"/>
      <c r="N906" s="172"/>
      <c r="O906" s="172"/>
      <c r="P906" s="172"/>
      <c r="Q906" s="172"/>
      <c r="R906" s="172"/>
      <c r="S906" s="172"/>
      <c r="T906" s="172"/>
      <c r="U906" s="173"/>
      <c r="V906" s="233" t="str">
        <f>IF(VLOOKUP(AC913,都個人!$B:$G,2,FALSE)="","",VLOOKUP(AC913,都個人!$B:$G,2,FALSE))</f>
        <v/>
      </c>
      <c r="W906" s="234"/>
      <c r="X906" s="235"/>
    </row>
    <row r="907" spans="1:24" ht="27" customHeight="1">
      <c r="A907" s="177" t="s">
        <v>23</v>
      </c>
      <c r="B907" s="178"/>
      <c r="C907" s="179"/>
      <c r="D907" s="241"/>
      <c r="E907" s="82" t="s">
        <v>22</v>
      </c>
      <c r="F907" s="241"/>
      <c r="G907" s="249" t="s">
        <v>21</v>
      </c>
      <c r="H907" s="250"/>
      <c r="I907" s="251"/>
      <c r="J907" s="255" t="str">
        <f>基本登録!$B$2</f>
        <v>基本登録シートの学校番号に入力して下さい</v>
      </c>
      <c r="K907" s="256"/>
      <c r="L907" s="256"/>
      <c r="M907" s="256"/>
      <c r="N907" s="256"/>
      <c r="O907" s="256"/>
      <c r="P907" s="256"/>
      <c r="Q907" s="256"/>
      <c r="R907" s="256"/>
      <c r="S907" s="256"/>
      <c r="T907" s="257"/>
      <c r="U907" s="83"/>
      <c r="V907" s="236"/>
      <c r="W907" s="237"/>
      <c r="X907" s="238"/>
    </row>
    <row r="908" spans="1:24" ht="9.75" customHeight="1">
      <c r="A908" s="186">
        <f>基本登録!$B$1</f>
        <v>0</v>
      </c>
      <c r="B908" s="187"/>
      <c r="C908" s="188"/>
      <c r="D908" s="252"/>
      <c r="E908" s="258" t="s">
        <v>50</v>
      </c>
      <c r="F908" s="254"/>
      <c r="G908" s="261" t="s">
        <v>20</v>
      </c>
      <c r="H908" s="262"/>
      <c r="I908" s="263"/>
      <c r="J908" s="267">
        <f>基本登録!$B$3</f>
        <v>0</v>
      </c>
      <c r="K908" s="268"/>
      <c r="L908" s="268"/>
      <c r="M908" s="268"/>
      <c r="N908" s="268"/>
      <c r="O908" s="268"/>
      <c r="P908" s="268"/>
      <c r="Q908" s="268"/>
      <c r="R908" s="268"/>
      <c r="S908" s="268"/>
      <c r="T908" s="269"/>
      <c r="U908" s="239"/>
      <c r="V908" s="240"/>
      <c r="W908" s="240"/>
      <c r="X908" s="240"/>
    </row>
    <row r="909" spans="1:24" ht="16.5" customHeight="1">
      <c r="A909" s="189"/>
      <c r="B909" s="190"/>
      <c r="C909" s="191"/>
      <c r="D909" s="252"/>
      <c r="E909" s="259"/>
      <c r="F909" s="254"/>
      <c r="G909" s="264"/>
      <c r="H909" s="265"/>
      <c r="I909" s="266"/>
      <c r="J909" s="270"/>
      <c r="K909" s="271"/>
      <c r="L909" s="271"/>
      <c r="M909" s="271"/>
      <c r="N909" s="271"/>
      <c r="O909" s="271"/>
      <c r="P909" s="271"/>
      <c r="Q909" s="271"/>
      <c r="R909" s="271"/>
      <c r="S909" s="271"/>
      <c r="T909" s="272"/>
      <c r="U909" s="241"/>
      <c r="V909" s="243" t="s">
        <v>19</v>
      </c>
      <c r="W909" s="245" t="s">
        <v>11</v>
      </c>
      <c r="X909" s="246"/>
    </row>
    <row r="910" spans="1:24" ht="27" customHeight="1">
      <c r="A910" s="192"/>
      <c r="B910" s="193"/>
      <c r="C910" s="194"/>
      <c r="D910" s="253"/>
      <c r="E910" s="260"/>
      <c r="F910" s="242"/>
      <c r="G910" s="273" t="s">
        <v>18</v>
      </c>
      <c r="H910" s="274"/>
      <c r="I910" s="275"/>
      <c r="J910" s="80" t="s">
        <v>32</v>
      </c>
      <c r="K910" s="81" t="s">
        <v>33</v>
      </c>
      <c r="L910" s="81" t="s">
        <v>34</v>
      </c>
      <c r="M910" s="81" t="s">
        <v>35</v>
      </c>
      <c r="N910" s="81" t="s">
        <v>36</v>
      </c>
      <c r="O910" s="81" t="s">
        <v>37</v>
      </c>
      <c r="P910" s="81" t="s">
        <v>38</v>
      </c>
      <c r="Q910" s="63" t="str">
        <f>IF(AC913="","",AC913)</f>
        <v/>
      </c>
      <c r="R910" s="81" t="s">
        <v>39</v>
      </c>
      <c r="S910" s="58"/>
      <c r="T910" s="59"/>
      <c r="U910" s="242"/>
      <c r="V910" s="244"/>
      <c r="W910" s="247"/>
      <c r="X910" s="248"/>
    </row>
    <row r="911" spans="1:24" ht="4.5" customHeight="1"/>
    <row r="912" spans="1:24" ht="21.75" customHeight="1">
      <c r="A912" s="66" t="s">
        <v>10</v>
      </c>
      <c r="B912" s="276" t="s">
        <v>9</v>
      </c>
      <c r="C912" s="277"/>
      <c r="D912" s="277"/>
      <c r="E912" s="277"/>
      <c r="F912" s="278"/>
      <c r="G912" s="85" t="s">
        <v>8</v>
      </c>
      <c r="H912" s="86"/>
      <c r="I912" s="279" t="str">
        <f>IFERROR(VLOOKUP(D905,基本登録!$B$8:$G$13,5,FALSE),"")</f>
        <v>予選</v>
      </c>
      <c r="J912" s="279"/>
      <c r="K912" s="279"/>
      <c r="L912" s="87"/>
      <c r="M912" s="86"/>
      <c r="N912" s="279" t="str">
        <f>IFERROR(VLOOKUP(D905,基本登録!$B$8:$G$13,6,FALSE),"")</f>
        <v>準決勝</v>
      </c>
      <c r="O912" s="279"/>
      <c r="P912" s="279"/>
      <c r="Q912" s="87"/>
      <c r="R912" s="91"/>
      <c r="S912" s="277"/>
      <c r="T912" s="277"/>
      <c r="U912" s="277"/>
      <c r="V912" s="92"/>
      <c r="W912" s="280" t="s">
        <v>7</v>
      </c>
      <c r="X912" s="281"/>
    </row>
    <row r="913" spans="1:29" ht="21.75" customHeight="1">
      <c r="A913" s="71" t="str">
        <f>基本登録!$A$16</f>
        <v>１</v>
      </c>
      <c r="B913" s="282" t="str">
        <f>IF('都個人（男子）'!AC913="","",VLOOKUP(AC913,都個人!$B:$G,4,FALSE))</f>
        <v/>
      </c>
      <c r="C913" s="283"/>
      <c r="D913" s="283"/>
      <c r="E913" s="283"/>
      <c r="F913" s="284"/>
      <c r="G913" s="72" t="str">
        <f>IF('都個人（男子）'!AC913="","",VLOOKUP(AC913,都個人!$B:$G,5,FALSE))</f>
        <v/>
      </c>
      <c r="H913" s="84"/>
      <c r="I913" s="84"/>
      <c r="J913" s="84"/>
      <c r="K913" s="57"/>
      <c r="L913" s="89"/>
      <c r="M913" s="84"/>
      <c r="N913" s="84"/>
      <c r="O913" s="84"/>
      <c r="P913" s="57"/>
      <c r="Q913" s="89"/>
      <c r="R913" s="84"/>
      <c r="S913" s="84"/>
      <c r="T913" s="84"/>
      <c r="U913" s="57"/>
      <c r="V913" s="89"/>
      <c r="W913" s="177"/>
      <c r="X913" s="179"/>
      <c r="Y913" s="75"/>
      <c r="AC913" s="54" t="str">
        <f>都個人!B46</f>
        <v/>
      </c>
    </row>
    <row r="914" spans="1:29" ht="21.75" customHeight="1">
      <c r="A914" s="66" t="str">
        <f>基本登録!$A$17</f>
        <v>２</v>
      </c>
      <c r="B914" s="282" t="str">
        <f>IF('都個人（男子）'!AC914="","",VLOOKUP(AC914,都個人!$B:$G,4,FALSE))</f>
        <v/>
      </c>
      <c r="C914" s="283"/>
      <c r="D914" s="283"/>
      <c r="E914" s="283"/>
      <c r="F914" s="284"/>
      <c r="G914" s="72" t="str">
        <f>IF('都個人（男子）'!AC914="","",VLOOKUP(AC914,都個人!$B:$G,5,FALSE))</f>
        <v/>
      </c>
      <c r="H914" s="84"/>
      <c r="I914" s="84"/>
      <c r="J914" s="84"/>
      <c r="K914" s="57"/>
      <c r="L914" s="89"/>
      <c r="M914" s="84"/>
      <c r="N914" s="84"/>
      <c r="O914" s="84"/>
      <c r="P914" s="57"/>
      <c r="Q914" s="89"/>
      <c r="R914" s="84"/>
      <c r="S914" s="84"/>
      <c r="T914" s="84"/>
      <c r="U914" s="57"/>
      <c r="V914" s="89"/>
      <c r="W914" s="177"/>
      <c r="X914" s="179"/>
    </row>
    <row r="915" spans="1:29" ht="21.75" customHeight="1">
      <c r="A915" s="66" t="str">
        <f>基本登録!$A$18</f>
        <v>３</v>
      </c>
      <c r="B915" s="282" t="str">
        <f>IF('都個人（男子）'!AC915="","",VLOOKUP(AC915,都個人!$B:$G,4,FALSE))</f>
        <v/>
      </c>
      <c r="C915" s="283"/>
      <c r="D915" s="283"/>
      <c r="E915" s="283"/>
      <c r="F915" s="284"/>
      <c r="G915" s="72" t="str">
        <f>IF('都個人（男子）'!AC915="","",VLOOKUP(AC915,都個人!$B:$G,5,FALSE))</f>
        <v/>
      </c>
      <c r="H915" s="84"/>
      <c r="I915" s="84"/>
      <c r="J915" s="84"/>
      <c r="K915" s="57"/>
      <c r="L915" s="89"/>
      <c r="M915" s="84"/>
      <c r="N915" s="84"/>
      <c r="O915" s="84"/>
      <c r="P915" s="57"/>
      <c r="Q915" s="89"/>
      <c r="R915" s="84"/>
      <c r="S915" s="84"/>
      <c r="T915" s="84"/>
      <c r="U915" s="57"/>
      <c r="V915" s="89"/>
      <c r="W915" s="177"/>
      <c r="X915" s="179"/>
    </row>
    <row r="916" spans="1:29" ht="21.75" customHeight="1">
      <c r="A916" s="66" t="str">
        <f>基本登録!$A$19</f>
        <v>４</v>
      </c>
      <c r="B916" s="282" t="str">
        <f>IF('都個人（男子）'!AC916="","",VLOOKUP(AC916,都個人!$B:$G,4,FALSE))</f>
        <v/>
      </c>
      <c r="C916" s="283"/>
      <c r="D916" s="283"/>
      <c r="E916" s="283"/>
      <c r="F916" s="284"/>
      <c r="G916" s="72" t="str">
        <f>IF('都個人（男子）'!AC916="","",VLOOKUP(AC916,都個人!$B:$G,5,FALSE))</f>
        <v/>
      </c>
      <c r="H916" s="84"/>
      <c r="I916" s="84"/>
      <c r="J916" s="84"/>
      <c r="K916" s="57"/>
      <c r="L916" s="89"/>
      <c r="M916" s="84"/>
      <c r="N916" s="84"/>
      <c r="O916" s="84"/>
      <c r="P916" s="57"/>
      <c r="Q916" s="89"/>
      <c r="R916" s="84"/>
      <c r="S916" s="84"/>
      <c r="T916" s="84"/>
      <c r="U916" s="57"/>
      <c r="V916" s="89"/>
      <c r="W916" s="177"/>
      <c r="X916" s="179"/>
    </row>
    <row r="917" spans="1:29" ht="21.75" customHeight="1">
      <c r="A917" s="66" t="str">
        <f>基本登録!$A$20</f>
        <v>５</v>
      </c>
      <c r="B917" s="282" t="str">
        <f>IF('都個人（男子）'!AC917="","",VLOOKUP(AC917,都個人!$B:$G,4,FALSE))</f>
        <v/>
      </c>
      <c r="C917" s="283"/>
      <c r="D917" s="283"/>
      <c r="E917" s="283"/>
      <c r="F917" s="284"/>
      <c r="G917" s="72" t="str">
        <f>IF('都個人（男子）'!AC917="","",VLOOKUP(AC917,都個人!$B:$G,5,FALSE))</f>
        <v/>
      </c>
      <c r="H917" s="84"/>
      <c r="I917" s="84"/>
      <c r="J917" s="84"/>
      <c r="K917" s="57"/>
      <c r="L917" s="89"/>
      <c r="M917" s="84"/>
      <c r="N917" s="84"/>
      <c r="O917" s="84"/>
      <c r="P917" s="57"/>
      <c r="Q917" s="89"/>
      <c r="R917" s="84"/>
      <c r="S917" s="84"/>
      <c r="T917" s="84"/>
      <c r="U917" s="57"/>
      <c r="V917" s="89"/>
      <c r="W917" s="177"/>
      <c r="X917" s="179"/>
    </row>
    <row r="918" spans="1:29" ht="21.75" customHeight="1">
      <c r="A918" s="66" t="str">
        <f>基本登録!$A$21</f>
        <v>補</v>
      </c>
      <c r="B918" s="282" t="str">
        <f>IF('都個人（男子）'!AC918="","",VLOOKUP(AC918,都個人!$B:$G,4,FALSE))</f>
        <v/>
      </c>
      <c r="C918" s="283"/>
      <c r="D918" s="283"/>
      <c r="E918" s="283"/>
      <c r="F918" s="284"/>
      <c r="G918" s="72" t="str">
        <f>IF('都個人（男子）'!AC918="","",VLOOKUP(AC918,都個人!$B:$G,5,FALSE))</f>
        <v/>
      </c>
      <c r="H918" s="66"/>
      <c r="I918" s="66"/>
      <c r="J918" s="66"/>
      <c r="K918" s="88"/>
      <c r="L918" s="89"/>
      <c r="M918" s="66"/>
      <c r="N918" s="66"/>
      <c r="O918" s="66"/>
      <c r="P918" s="88"/>
      <c r="Q918" s="89"/>
      <c r="R918" s="66"/>
      <c r="S918" s="66"/>
      <c r="T918" s="66"/>
      <c r="U918" s="88"/>
      <c r="V918" s="89"/>
      <c r="W918" s="177"/>
      <c r="X918" s="179"/>
    </row>
    <row r="919" spans="1:29" ht="19.5" customHeight="1">
      <c r="A919" s="177"/>
      <c r="B919" s="285"/>
      <c r="C919" s="285"/>
      <c r="D919" s="285"/>
      <c r="E919" s="285"/>
      <c r="F919" s="285"/>
      <c r="G919" s="286"/>
      <c r="H919" s="280" t="s">
        <v>5</v>
      </c>
      <c r="I919" s="287"/>
      <c r="J919" s="287"/>
      <c r="K919" s="287"/>
      <c r="L919" s="89"/>
      <c r="M919" s="280" t="s">
        <v>5</v>
      </c>
      <c r="N919" s="287"/>
      <c r="O919" s="287"/>
      <c r="P919" s="287"/>
      <c r="Q919" s="89"/>
      <c r="R919" s="280" t="s">
        <v>5</v>
      </c>
      <c r="S919" s="287"/>
      <c r="T919" s="287"/>
      <c r="U919" s="287"/>
      <c r="V919" s="89"/>
      <c r="W919" s="177"/>
      <c r="X919" s="179"/>
    </row>
    <row r="920" spans="1:29" ht="24.75" customHeight="1">
      <c r="A920" s="276" t="s">
        <v>4</v>
      </c>
      <c r="B920" s="279"/>
      <c r="C920" s="279"/>
      <c r="D920" s="279"/>
      <c r="E920" s="279"/>
      <c r="F920" s="279"/>
      <c r="G920" s="278"/>
      <c r="H920" s="177"/>
      <c r="I920" s="178"/>
      <c r="J920" s="178"/>
      <c r="K920" s="178"/>
      <c r="L920" s="179"/>
      <c r="M920" s="177"/>
      <c r="N920" s="178"/>
      <c r="O920" s="178"/>
      <c r="P920" s="178"/>
      <c r="Q920" s="179"/>
      <c r="R920" s="177"/>
      <c r="S920" s="178"/>
      <c r="T920" s="178"/>
      <c r="U920" s="178"/>
      <c r="V920" s="179"/>
      <c r="W920" s="177"/>
      <c r="X920" s="179"/>
    </row>
    <row r="921" spans="1:29" ht="4.5" customHeight="1">
      <c r="A921" s="288"/>
      <c r="B921" s="240"/>
      <c r="C921" s="240"/>
      <c r="D921" s="240"/>
      <c r="E921" s="240"/>
      <c r="F921" s="240"/>
      <c r="G921" s="240"/>
      <c r="H921" s="240"/>
      <c r="I921" s="240"/>
      <c r="J921" s="240"/>
      <c r="K921" s="240"/>
      <c r="L921" s="240"/>
      <c r="M921" s="240"/>
      <c r="N921" s="240"/>
      <c r="O921" s="240"/>
      <c r="P921" s="240"/>
      <c r="Q921" s="240"/>
      <c r="R921" s="240"/>
      <c r="S921" s="240"/>
      <c r="T921" s="240"/>
      <c r="U921" s="240"/>
      <c r="V921" s="240"/>
      <c r="W921" s="240"/>
      <c r="X921" s="240"/>
    </row>
    <row r="922" spans="1:29">
      <c r="A922" s="229" t="s">
        <v>63</v>
      </c>
      <c r="B922" s="229"/>
      <c r="C922" s="229"/>
      <c r="D922" s="229"/>
      <c r="E922" s="229"/>
      <c r="F922" s="229"/>
      <c r="G922" s="229"/>
      <c r="H922" s="229"/>
      <c r="I922" s="229"/>
      <c r="J922" s="229"/>
      <c r="K922" s="229"/>
      <c r="L922" s="229"/>
      <c r="M922" s="229"/>
      <c r="N922" s="229"/>
      <c r="O922" s="229"/>
      <c r="P922" s="229"/>
      <c r="Q922" s="230"/>
      <c r="R922" s="231" t="s">
        <v>3</v>
      </c>
      <c r="S922" s="231"/>
      <c r="T922" s="231"/>
      <c r="U922" s="231"/>
      <c r="V922" s="231"/>
      <c r="W922" s="231"/>
      <c r="X922" s="231"/>
    </row>
    <row r="923" spans="1:29">
      <c r="A923" s="229" t="s">
        <v>2</v>
      </c>
      <c r="B923" s="229"/>
      <c r="C923" s="229"/>
      <c r="D923" s="229"/>
      <c r="E923" s="229"/>
      <c r="F923" s="229"/>
      <c r="G923" s="229"/>
      <c r="H923" s="229"/>
      <c r="I923" s="229"/>
      <c r="J923" s="229"/>
      <c r="K923" s="229"/>
      <c r="L923" s="229"/>
      <c r="M923" s="229"/>
      <c r="N923" s="229"/>
      <c r="O923" s="229"/>
      <c r="P923" s="229"/>
      <c r="Q923" s="90"/>
      <c r="R923" s="231"/>
      <c r="S923" s="231"/>
      <c r="T923" s="231"/>
      <c r="U923" s="231"/>
      <c r="V923" s="231"/>
      <c r="W923" s="231"/>
      <c r="X923" s="231"/>
    </row>
    <row r="924" spans="1:29" ht="39.75" customHeight="1"/>
    <row r="925" spans="1:29" ht="34.5" customHeight="1"/>
    <row r="926" spans="1:29" ht="24.75" customHeight="1">
      <c r="A926" s="169" t="s">
        <v>12</v>
      </c>
      <c r="B926" s="169"/>
      <c r="C926" s="169"/>
      <c r="D926" s="172" t="str">
        <f>$D$2</f>
        <v>基本登録シートの年度に入力して下さい</v>
      </c>
      <c r="E926" s="172"/>
      <c r="F926" s="172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2"/>
      <c r="R926" s="172"/>
      <c r="S926" s="172"/>
      <c r="T926" s="172"/>
      <c r="U926" s="173"/>
      <c r="V926" s="249" t="s">
        <v>24</v>
      </c>
      <c r="W926" s="250"/>
      <c r="X926" s="251"/>
    </row>
    <row r="927" spans="1:29" ht="26.25" customHeight="1">
      <c r="A927" s="170"/>
      <c r="B927" s="170"/>
      <c r="C927" s="170"/>
      <c r="D927" s="172"/>
      <c r="E927" s="172"/>
      <c r="F927" s="172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2"/>
      <c r="R927" s="172"/>
      <c r="S927" s="172"/>
      <c r="T927" s="172"/>
      <c r="U927" s="173"/>
      <c r="V927" s="233" t="str">
        <f>IF(VLOOKUP(AC934,都個人!$B:$G,2,FALSE)="","",VLOOKUP(AC934,都個人!$B:$G,2,FALSE))</f>
        <v/>
      </c>
      <c r="W927" s="234"/>
      <c r="X927" s="235"/>
    </row>
    <row r="928" spans="1:29" ht="27" customHeight="1">
      <c r="A928" s="177" t="s">
        <v>23</v>
      </c>
      <c r="B928" s="178"/>
      <c r="C928" s="179"/>
      <c r="D928" s="241"/>
      <c r="E928" s="82" t="s">
        <v>22</v>
      </c>
      <c r="F928" s="241"/>
      <c r="G928" s="249" t="s">
        <v>21</v>
      </c>
      <c r="H928" s="250"/>
      <c r="I928" s="251"/>
      <c r="J928" s="255" t="str">
        <f>基本登録!$B$2</f>
        <v>基本登録シートの学校番号に入力して下さい</v>
      </c>
      <c r="K928" s="256"/>
      <c r="L928" s="256"/>
      <c r="M928" s="256"/>
      <c r="N928" s="256"/>
      <c r="O928" s="256"/>
      <c r="P928" s="256"/>
      <c r="Q928" s="256"/>
      <c r="R928" s="256"/>
      <c r="S928" s="256"/>
      <c r="T928" s="257"/>
      <c r="U928" s="83"/>
      <c r="V928" s="236"/>
      <c r="W928" s="237"/>
      <c r="X928" s="238"/>
    </row>
    <row r="929" spans="1:29" ht="9.75" customHeight="1">
      <c r="A929" s="186">
        <f>基本登録!$B$1</f>
        <v>0</v>
      </c>
      <c r="B929" s="187"/>
      <c r="C929" s="188"/>
      <c r="D929" s="252"/>
      <c r="E929" s="258" t="s">
        <v>50</v>
      </c>
      <c r="F929" s="254"/>
      <c r="G929" s="261" t="s">
        <v>20</v>
      </c>
      <c r="H929" s="262"/>
      <c r="I929" s="263"/>
      <c r="J929" s="267">
        <f>基本登録!$B$3</f>
        <v>0</v>
      </c>
      <c r="K929" s="268"/>
      <c r="L929" s="268"/>
      <c r="M929" s="268"/>
      <c r="N929" s="268"/>
      <c r="O929" s="268"/>
      <c r="P929" s="268"/>
      <c r="Q929" s="268"/>
      <c r="R929" s="268"/>
      <c r="S929" s="268"/>
      <c r="T929" s="269"/>
      <c r="U929" s="239"/>
      <c r="V929" s="240"/>
      <c r="W929" s="240"/>
      <c r="X929" s="240"/>
    </row>
    <row r="930" spans="1:29" ht="16.5" customHeight="1">
      <c r="A930" s="189"/>
      <c r="B930" s="190"/>
      <c r="C930" s="191"/>
      <c r="D930" s="252"/>
      <c r="E930" s="259"/>
      <c r="F930" s="254"/>
      <c r="G930" s="264"/>
      <c r="H930" s="265"/>
      <c r="I930" s="266"/>
      <c r="J930" s="270"/>
      <c r="K930" s="271"/>
      <c r="L930" s="271"/>
      <c r="M930" s="271"/>
      <c r="N930" s="271"/>
      <c r="O930" s="271"/>
      <c r="P930" s="271"/>
      <c r="Q930" s="271"/>
      <c r="R930" s="271"/>
      <c r="S930" s="271"/>
      <c r="T930" s="272"/>
      <c r="U930" s="241"/>
      <c r="V930" s="243" t="s">
        <v>19</v>
      </c>
      <c r="W930" s="245" t="s">
        <v>11</v>
      </c>
      <c r="X930" s="246"/>
    </row>
    <row r="931" spans="1:29" ht="27" customHeight="1">
      <c r="A931" s="192"/>
      <c r="B931" s="193"/>
      <c r="C931" s="194"/>
      <c r="D931" s="253"/>
      <c r="E931" s="260"/>
      <c r="F931" s="242"/>
      <c r="G931" s="273" t="s">
        <v>18</v>
      </c>
      <c r="H931" s="274"/>
      <c r="I931" s="275"/>
      <c r="J931" s="80" t="s">
        <v>32</v>
      </c>
      <c r="K931" s="81" t="s">
        <v>33</v>
      </c>
      <c r="L931" s="81" t="s">
        <v>34</v>
      </c>
      <c r="M931" s="81" t="s">
        <v>35</v>
      </c>
      <c r="N931" s="81" t="s">
        <v>36</v>
      </c>
      <c r="O931" s="81" t="s">
        <v>37</v>
      </c>
      <c r="P931" s="81" t="s">
        <v>38</v>
      </c>
      <c r="Q931" s="63" t="str">
        <f>IF(AC934="","",AC934)</f>
        <v/>
      </c>
      <c r="R931" s="81" t="s">
        <v>39</v>
      </c>
      <c r="S931" s="58"/>
      <c r="T931" s="59"/>
      <c r="U931" s="242"/>
      <c r="V931" s="244"/>
      <c r="W931" s="247"/>
      <c r="X931" s="248"/>
    </row>
    <row r="932" spans="1:29" ht="4.5" customHeight="1"/>
    <row r="933" spans="1:29" ht="21.75" customHeight="1">
      <c r="A933" s="66" t="s">
        <v>10</v>
      </c>
      <c r="B933" s="276" t="s">
        <v>9</v>
      </c>
      <c r="C933" s="277"/>
      <c r="D933" s="277"/>
      <c r="E933" s="277"/>
      <c r="F933" s="278"/>
      <c r="G933" s="85" t="s">
        <v>8</v>
      </c>
      <c r="H933" s="86"/>
      <c r="I933" s="279" t="str">
        <f>IFERROR(VLOOKUP(D926,基本登録!$B$8:$G$13,5,FALSE),"")</f>
        <v>予選</v>
      </c>
      <c r="J933" s="279"/>
      <c r="K933" s="279"/>
      <c r="L933" s="87"/>
      <c r="M933" s="86"/>
      <c r="N933" s="279" t="str">
        <f>IFERROR(VLOOKUP(D926,基本登録!$B$8:$G$13,6,FALSE),"")</f>
        <v>準決勝</v>
      </c>
      <c r="O933" s="279"/>
      <c r="P933" s="279"/>
      <c r="Q933" s="87"/>
      <c r="R933" s="91"/>
      <c r="S933" s="277"/>
      <c r="T933" s="277"/>
      <c r="U933" s="277"/>
      <c r="V933" s="92"/>
      <c r="W933" s="280" t="s">
        <v>7</v>
      </c>
      <c r="X933" s="281"/>
    </row>
    <row r="934" spans="1:29" ht="21.75" customHeight="1">
      <c r="A934" s="71" t="str">
        <f>基本登録!$A$16</f>
        <v>１</v>
      </c>
      <c r="B934" s="282" t="str">
        <f>IF('都個人（男子）'!AC934="","",VLOOKUP(AC934,都個人!$B:$G,4,FALSE))</f>
        <v/>
      </c>
      <c r="C934" s="283"/>
      <c r="D934" s="283"/>
      <c r="E934" s="283"/>
      <c r="F934" s="284"/>
      <c r="G934" s="72" t="str">
        <f>IF('都個人（男子）'!AC934="","",VLOOKUP(AC934,都個人!$B:$G,5,FALSE))</f>
        <v/>
      </c>
      <c r="H934" s="84"/>
      <c r="I934" s="84"/>
      <c r="J934" s="84"/>
      <c r="K934" s="57"/>
      <c r="L934" s="89"/>
      <c r="M934" s="84"/>
      <c r="N934" s="84"/>
      <c r="O934" s="84"/>
      <c r="P934" s="57"/>
      <c r="Q934" s="89"/>
      <c r="R934" s="84"/>
      <c r="S934" s="84"/>
      <c r="T934" s="84"/>
      <c r="U934" s="57"/>
      <c r="V934" s="89"/>
      <c r="W934" s="177"/>
      <c r="X934" s="179"/>
      <c r="Y934" s="75"/>
      <c r="AC934" s="54" t="str">
        <f>都個人!B47</f>
        <v/>
      </c>
    </row>
    <row r="935" spans="1:29" ht="21.75" customHeight="1">
      <c r="A935" s="66" t="str">
        <f>基本登録!$A$17</f>
        <v>２</v>
      </c>
      <c r="B935" s="282" t="str">
        <f>IF('都個人（男子）'!AC935="","",VLOOKUP(AC935,都個人!$B:$G,4,FALSE))</f>
        <v/>
      </c>
      <c r="C935" s="283"/>
      <c r="D935" s="283"/>
      <c r="E935" s="283"/>
      <c r="F935" s="284"/>
      <c r="G935" s="72" t="str">
        <f>IF('都個人（男子）'!AC935="","",VLOOKUP(AC935,都個人!$B:$G,5,FALSE))</f>
        <v/>
      </c>
      <c r="H935" s="84"/>
      <c r="I935" s="84"/>
      <c r="J935" s="84"/>
      <c r="K935" s="57"/>
      <c r="L935" s="89"/>
      <c r="M935" s="84"/>
      <c r="N935" s="84"/>
      <c r="O935" s="84"/>
      <c r="P935" s="57"/>
      <c r="Q935" s="89"/>
      <c r="R935" s="84"/>
      <c r="S935" s="84"/>
      <c r="T935" s="84"/>
      <c r="U935" s="57"/>
      <c r="V935" s="89"/>
      <c r="W935" s="177"/>
      <c r="X935" s="179"/>
    </row>
    <row r="936" spans="1:29" ht="21.75" customHeight="1">
      <c r="A936" s="66" t="str">
        <f>基本登録!$A$18</f>
        <v>３</v>
      </c>
      <c r="B936" s="282" t="str">
        <f>IF('都個人（男子）'!AC936="","",VLOOKUP(AC936,都個人!$B:$G,4,FALSE))</f>
        <v/>
      </c>
      <c r="C936" s="283"/>
      <c r="D936" s="283"/>
      <c r="E936" s="283"/>
      <c r="F936" s="284"/>
      <c r="G936" s="72" t="str">
        <f>IF('都個人（男子）'!AC936="","",VLOOKUP(AC936,都個人!$B:$G,5,FALSE))</f>
        <v/>
      </c>
      <c r="H936" s="84"/>
      <c r="I936" s="84"/>
      <c r="J936" s="84"/>
      <c r="K936" s="57"/>
      <c r="L936" s="89"/>
      <c r="M936" s="84"/>
      <c r="N936" s="84"/>
      <c r="O936" s="84"/>
      <c r="P936" s="57"/>
      <c r="Q936" s="89"/>
      <c r="R936" s="84"/>
      <c r="S936" s="84"/>
      <c r="T936" s="84"/>
      <c r="U936" s="57"/>
      <c r="V936" s="89"/>
      <c r="W936" s="177"/>
      <c r="X936" s="179"/>
    </row>
    <row r="937" spans="1:29" ht="21.75" customHeight="1">
      <c r="A937" s="66" t="str">
        <f>基本登録!$A$19</f>
        <v>４</v>
      </c>
      <c r="B937" s="282" t="str">
        <f>IF('都個人（男子）'!AC937="","",VLOOKUP(AC937,都個人!$B:$G,4,FALSE))</f>
        <v/>
      </c>
      <c r="C937" s="283"/>
      <c r="D937" s="283"/>
      <c r="E937" s="283"/>
      <c r="F937" s="284"/>
      <c r="G937" s="72" t="str">
        <f>IF('都個人（男子）'!AC937="","",VLOOKUP(AC937,都個人!$B:$G,5,FALSE))</f>
        <v/>
      </c>
      <c r="H937" s="84"/>
      <c r="I937" s="84"/>
      <c r="J937" s="84"/>
      <c r="K937" s="57"/>
      <c r="L937" s="89"/>
      <c r="M937" s="84"/>
      <c r="N937" s="84"/>
      <c r="O937" s="84"/>
      <c r="P937" s="57"/>
      <c r="Q937" s="89"/>
      <c r="R937" s="84"/>
      <c r="S937" s="84"/>
      <c r="T937" s="84"/>
      <c r="U937" s="57"/>
      <c r="V937" s="89"/>
      <c r="W937" s="177"/>
      <c r="X937" s="179"/>
    </row>
    <row r="938" spans="1:29" ht="21.75" customHeight="1">
      <c r="A938" s="66" t="str">
        <f>基本登録!$A$20</f>
        <v>５</v>
      </c>
      <c r="B938" s="282" t="str">
        <f>IF('都個人（男子）'!AC938="","",VLOOKUP(AC938,都個人!$B:$G,4,FALSE))</f>
        <v/>
      </c>
      <c r="C938" s="283"/>
      <c r="D938" s="283"/>
      <c r="E938" s="283"/>
      <c r="F938" s="284"/>
      <c r="G938" s="72" t="str">
        <f>IF('都個人（男子）'!AC938="","",VLOOKUP(AC938,都個人!$B:$G,5,FALSE))</f>
        <v/>
      </c>
      <c r="H938" s="84"/>
      <c r="I938" s="84"/>
      <c r="J938" s="84"/>
      <c r="K938" s="57"/>
      <c r="L938" s="89"/>
      <c r="M938" s="84"/>
      <c r="N938" s="84"/>
      <c r="O938" s="84"/>
      <c r="P938" s="57"/>
      <c r="Q938" s="89"/>
      <c r="R938" s="84"/>
      <c r="S938" s="84"/>
      <c r="T938" s="84"/>
      <c r="U938" s="57"/>
      <c r="V938" s="89"/>
      <c r="W938" s="177"/>
      <c r="X938" s="179"/>
    </row>
    <row r="939" spans="1:29" ht="21.75" customHeight="1">
      <c r="A939" s="66" t="str">
        <f>基本登録!$A$21</f>
        <v>補</v>
      </c>
      <c r="B939" s="282" t="str">
        <f>IF('都個人（男子）'!AC939="","",VLOOKUP(AC939,都個人!$B:$G,4,FALSE))</f>
        <v/>
      </c>
      <c r="C939" s="283"/>
      <c r="D939" s="283"/>
      <c r="E939" s="283"/>
      <c r="F939" s="284"/>
      <c r="G939" s="72" t="str">
        <f>IF('都個人（男子）'!AC939="","",VLOOKUP(AC939,都個人!$B:$G,5,FALSE))</f>
        <v/>
      </c>
      <c r="H939" s="66"/>
      <c r="I939" s="66"/>
      <c r="J939" s="66"/>
      <c r="K939" s="88"/>
      <c r="L939" s="89"/>
      <c r="M939" s="66"/>
      <c r="N939" s="66"/>
      <c r="O939" s="66"/>
      <c r="P939" s="88"/>
      <c r="Q939" s="89"/>
      <c r="R939" s="66"/>
      <c r="S939" s="66"/>
      <c r="T939" s="66"/>
      <c r="U939" s="88"/>
      <c r="V939" s="89"/>
      <c r="W939" s="177"/>
      <c r="X939" s="179"/>
    </row>
    <row r="940" spans="1:29" ht="19.5" customHeight="1">
      <c r="A940" s="177"/>
      <c r="B940" s="285"/>
      <c r="C940" s="285"/>
      <c r="D940" s="285"/>
      <c r="E940" s="285"/>
      <c r="F940" s="285"/>
      <c r="G940" s="286"/>
      <c r="H940" s="280" t="s">
        <v>5</v>
      </c>
      <c r="I940" s="287"/>
      <c r="J940" s="287"/>
      <c r="K940" s="287"/>
      <c r="L940" s="89"/>
      <c r="M940" s="280" t="s">
        <v>5</v>
      </c>
      <c r="N940" s="287"/>
      <c r="O940" s="287"/>
      <c r="P940" s="287"/>
      <c r="Q940" s="89"/>
      <c r="R940" s="280" t="s">
        <v>5</v>
      </c>
      <c r="S940" s="287"/>
      <c r="T940" s="287"/>
      <c r="U940" s="287"/>
      <c r="V940" s="89"/>
      <c r="W940" s="177"/>
      <c r="X940" s="179"/>
    </row>
    <row r="941" spans="1:29" ht="24.75" customHeight="1">
      <c r="A941" s="276" t="s">
        <v>4</v>
      </c>
      <c r="B941" s="279"/>
      <c r="C941" s="279"/>
      <c r="D941" s="279"/>
      <c r="E941" s="279"/>
      <c r="F941" s="279"/>
      <c r="G941" s="278"/>
      <c r="H941" s="177"/>
      <c r="I941" s="178"/>
      <c r="J941" s="178"/>
      <c r="K941" s="178"/>
      <c r="L941" s="179"/>
      <c r="M941" s="177"/>
      <c r="N941" s="178"/>
      <c r="O941" s="178"/>
      <c r="P941" s="178"/>
      <c r="Q941" s="179"/>
      <c r="R941" s="177"/>
      <c r="S941" s="178"/>
      <c r="T941" s="178"/>
      <c r="U941" s="178"/>
      <c r="V941" s="179"/>
      <c r="W941" s="177"/>
      <c r="X941" s="179"/>
    </row>
    <row r="942" spans="1:29" ht="4.5" customHeight="1">
      <c r="A942" s="288"/>
      <c r="B942" s="240"/>
      <c r="C942" s="240"/>
      <c r="D942" s="240"/>
      <c r="E942" s="240"/>
      <c r="F942" s="240"/>
      <c r="G942" s="240"/>
      <c r="H942" s="240"/>
      <c r="I942" s="240"/>
      <c r="J942" s="240"/>
      <c r="K942" s="240"/>
      <c r="L942" s="240"/>
      <c r="M942" s="240"/>
      <c r="N942" s="240"/>
      <c r="O942" s="240"/>
      <c r="P942" s="240"/>
      <c r="Q942" s="240"/>
      <c r="R942" s="240"/>
      <c r="S942" s="240"/>
      <c r="T942" s="240"/>
      <c r="U942" s="240"/>
      <c r="V942" s="240"/>
      <c r="W942" s="240"/>
      <c r="X942" s="240"/>
    </row>
    <row r="943" spans="1:29">
      <c r="A943" s="229" t="s">
        <v>63</v>
      </c>
      <c r="B943" s="229"/>
      <c r="C943" s="229"/>
      <c r="D943" s="229"/>
      <c r="E943" s="229"/>
      <c r="F943" s="229"/>
      <c r="G943" s="229"/>
      <c r="H943" s="229"/>
      <c r="I943" s="229"/>
      <c r="J943" s="229"/>
      <c r="K943" s="229"/>
      <c r="L943" s="229"/>
      <c r="M943" s="229"/>
      <c r="N943" s="229"/>
      <c r="O943" s="229"/>
      <c r="P943" s="229"/>
      <c r="Q943" s="230"/>
      <c r="R943" s="231" t="s">
        <v>3</v>
      </c>
      <c r="S943" s="231"/>
      <c r="T943" s="231"/>
      <c r="U943" s="231"/>
      <c r="V943" s="231"/>
      <c r="W943" s="231"/>
      <c r="X943" s="231"/>
    </row>
    <row r="944" spans="1:29">
      <c r="A944" s="229" t="s">
        <v>2</v>
      </c>
      <c r="B944" s="229"/>
      <c r="C944" s="229"/>
      <c r="D944" s="229"/>
      <c r="E944" s="229"/>
      <c r="F944" s="229"/>
      <c r="G944" s="229"/>
      <c r="H944" s="229"/>
      <c r="I944" s="229"/>
      <c r="J944" s="229"/>
      <c r="K944" s="229"/>
      <c r="L944" s="229"/>
      <c r="M944" s="229"/>
      <c r="N944" s="229"/>
      <c r="O944" s="229"/>
      <c r="P944" s="229"/>
      <c r="Q944" s="90"/>
      <c r="R944" s="231"/>
      <c r="S944" s="231"/>
      <c r="T944" s="231"/>
      <c r="U944" s="231"/>
      <c r="V944" s="231"/>
      <c r="W944" s="231"/>
      <c r="X944" s="231"/>
    </row>
    <row r="945" spans="1:29" ht="39.75" customHeight="1"/>
    <row r="946" spans="1:29" ht="34.5" customHeight="1"/>
    <row r="947" spans="1:29" ht="24.75" customHeight="1">
      <c r="A947" s="169" t="s">
        <v>12</v>
      </c>
      <c r="B947" s="169"/>
      <c r="C947" s="169"/>
      <c r="D947" s="172" t="str">
        <f>$D$2</f>
        <v>基本登録シートの年度に入力して下さい</v>
      </c>
      <c r="E947" s="172"/>
      <c r="F947" s="172"/>
      <c r="G947" s="172"/>
      <c r="H947" s="172"/>
      <c r="I947" s="172"/>
      <c r="J947" s="172"/>
      <c r="K947" s="172"/>
      <c r="L947" s="172"/>
      <c r="M947" s="172"/>
      <c r="N947" s="172"/>
      <c r="O947" s="172"/>
      <c r="P947" s="172"/>
      <c r="Q947" s="172"/>
      <c r="R947" s="172"/>
      <c r="S947" s="172"/>
      <c r="T947" s="172"/>
      <c r="U947" s="173"/>
      <c r="V947" s="249" t="s">
        <v>24</v>
      </c>
      <c r="W947" s="250"/>
      <c r="X947" s="251"/>
    </row>
    <row r="948" spans="1:29" ht="26.25" customHeight="1">
      <c r="A948" s="170"/>
      <c r="B948" s="170"/>
      <c r="C948" s="170"/>
      <c r="D948" s="172"/>
      <c r="E948" s="172"/>
      <c r="F948" s="172"/>
      <c r="G948" s="172"/>
      <c r="H948" s="172"/>
      <c r="I948" s="172"/>
      <c r="J948" s="172"/>
      <c r="K948" s="172"/>
      <c r="L948" s="172"/>
      <c r="M948" s="172"/>
      <c r="N948" s="172"/>
      <c r="O948" s="172"/>
      <c r="P948" s="172"/>
      <c r="Q948" s="172"/>
      <c r="R948" s="172"/>
      <c r="S948" s="172"/>
      <c r="T948" s="172"/>
      <c r="U948" s="173"/>
      <c r="V948" s="233" t="str">
        <f>IF(VLOOKUP(AC955,都個人!$B:$G,2,FALSE)="","",VLOOKUP(AC955,都個人!$B:$G,2,FALSE))</f>
        <v/>
      </c>
      <c r="W948" s="234"/>
      <c r="X948" s="235"/>
    </row>
    <row r="949" spans="1:29" ht="27" customHeight="1">
      <c r="A949" s="177" t="s">
        <v>23</v>
      </c>
      <c r="B949" s="178"/>
      <c r="C949" s="179"/>
      <c r="D949" s="241"/>
      <c r="E949" s="82" t="s">
        <v>22</v>
      </c>
      <c r="F949" s="241"/>
      <c r="G949" s="249" t="s">
        <v>21</v>
      </c>
      <c r="H949" s="250"/>
      <c r="I949" s="251"/>
      <c r="J949" s="255" t="str">
        <f>基本登録!$B$2</f>
        <v>基本登録シートの学校番号に入力して下さい</v>
      </c>
      <c r="K949" s="256"/>
      <c r="L949" s="256"/>
      <c r="M949" s="256"/>
      <c r="N949" s="256"/>
      <c r="O949" s="256"/>
      <c r="P949" s="256"/>
      <c r="Q949" s="256"/>
      <c r="R949" s="256"/>
      <c r="S949" s="256"/>
      <c r="T949" s="257"/>
      <c r="U949" s="83"/>
      <c r="V949" s="236"/>
      <c r="W949" s="237"/>
      <c r="X949" s="238"/>
    </row>
    <row r="950" spans="1:29" ht="9.75" customHeight="1">
      <c r="A950" s="186">
        <f>基本登録!$B$1</f>
        <v>0</v>
      </c>
      <c r="B950" s="187"/>
      <c r="C950" s="188"/>
      <c r="D950" s="252"/>
      <c r="E950" s="258" t="s">
        <v>50</v>
      </c>
      <c r="F950" s="254"/>
      <c r="G950" s="261" t="s">
        <v>20</v>
      </c>
      <c r="H950" s="262"/>
      <c r="I950" s="263"/>
      <c r="J950" s="267">
        <f>基本登録!$B$3</f>
        <v>0</v>
      </c>
      <c r="K950" s="268"/>
      <c r="L950" s="268"/>
      <c r="M950" s="268"/>
      <c r="N950" s="268"/>
      <c r="O950" s="268"/>
      <c r="P950" s="268"/>
      <c r="Q950" s="268"/>
      <c r="R950" s="268"/>
      <c r="S950" s="268"/>
      <c r="T950" s="269"/>
      <c r="U950" s="239"/>
      <c r="V950" s="240"/>
      <c r="W950" s="240"/>
      <c r="X950" s="240"/>
    </row>
    <row r="951" spans="1:29" ht="16.5" customHeight="1">
      <c r="A951" s="189"/>
      <c r="B951" s="190"/>
      <c r="C951" s="191"/>
      <c r="D951" s="252"/>
      <c r="E951" s="259"/>
      <c r="F951" s="254"/>
      <c r="G951" s="264"/>
      <c r="H951" s="265"/>
      <c r="I951" s="266"/>
      <c r="J951" s="270"/>
      <c r="K951" s="271"/>
      <c r="L951" s="271"/>
      <c r="M951" s="271"/>
      <c r="N951" s="271"/>
      <c r="O951" s="271"/>
      <c r="P951" s="271"/>
      <c r="Q951" s="271"/>
      <c r="R951" s="271"/>
      <c r="S951" s="271"/>
      <c r="T951" s="272"/>
      <c r="U951" s="241"/>
      <c r="V951" s="243" t="s">
        <v>19</v>
      </c>
      <c r="W951" s="245" t="s">
        <v>11</v>
      </c>
      <c r="X951" s="246"/>
    </row>
    <row r="952" spans="1:29" ht="27" customHeight="1">
      <c r="A952" s="192"/>
      <c r="B952" s="193"/>
      <c r="C952" s="194"/>
      <c r="D952" s="253"/>
      <c r="E952" s="260"/>
      <c r="F952" s="242"/>
      <c r="G952" s="273" t="s">
        <v>18</v>
      </c>
      <c r="H952" s="274"/>
      <c r="I952" s="275"/>
      <c r="J952" s="80" t="s">
        <v>32</v>
      </c>
      <c r="K952" s="81" t="s">
        <v>33</v>
      </c>
      <c r="L952" s="81" t="s">
        <v>34</v>
      </c>
      <c r="M952" s="81" t="s">
        <v>35</v>
      </c>
      <c r="N952" s="81" t="s">
        <v>36</v>
      </c>
      <c r="O952" s="81" t="s">
        <v>37</v>
      </c>
      <c r="P952" s="81" t="s">
        <v>38</v>
      </c>
      <c r="Q952" s="63" t="str">
        <f>IF(AC955="","",AC955)</f>
        <v/>
      </c>
      <c r="R952" s="81" t="s">
        <v>39</v>
      </c>
      <c r="S952" s="58"/>
      <c r="T952" s="59"/>
      <c r="U952" s="242"/>
      <c r="V952" s="244"/>
      <c r="W952" s="247"/>
      <c r="X952" s="248"/>
    </row>
    <row r="953" spans="1:29" ht="4.5" customHeight="1"/>
    <row r="954" spans="1:29" ht="21.75" customHeight="1">
      <c r="A954" s="66" t="s">
        <v>10</v>
      </c>
      <c r="B954" s="276" t="s">
        <v>9</v>
      </c>
      <c r="C954" s="277"/>
      <c r="D954" s="277"/>
      <c r="E954" s="277"/>
      <c r="F954" s="278"/>
      <c r="G954" s="85" t="s">
        <v>8</v>
      </c>
      <c r="H954" s="86"/>
      <c r="I954" s="279" t="str">
        <f>IFERROR(VLOOKUP(D947,基本登録!$B$8:$G$13,5,FALSE),"")</f>
        <v>予選</v>
      </c>
      <c r="J954" s="279"/>
      <c r="K954" s="279"/>
      <c r="L954" s="87"/>
      <c r="M954" s="86"/>
      <c r="N954" s="279" t="str">
        <f>IFERROR(VLOOKUP(D947,基本登録!$B$8:$G$13,6,FALSE),"")</f>
        <v>準決勝</v>
      </c>
      <c r="O954" s="279"/>
      <c r="P954" s="279"/>
      <c r="Q954" s="87"/>
      <c r="R954" s="91"/>
      <c r="S954" s="277"/>
      <c r="T954" s="277"/>
      <c r="U954" s="277"/>
      <c r="V954" s="92"/>
      <c r="W954" s="280" t="s">
        <v>7</v>
      </c>
      <c r="X954" s="281"/>
    </row>
    <row r="955" spans="1:29" ht="21.75" customHeight="1">
      <c r="A955" s="71" t="str">
        <f>基本登録!$A$16</f>
        <v>１</v>
      </c>
      <c r="B955" s="282" t="str">
        <f>IF('都個人（男子）'!AC955="","",VLOOKUP(AC955,都個人!$B:$G,4,FALSE))</f>
        <v/>
      </c>
      <c r="C955" s="283"/>
      <c r="D955" s="283"/>
      <c r="E955" s="283"/>
      <c r="F955" s="284"/>
      <c r="G955" s="72" t="str">
        <f>IF('都個人（男子）'!AC955="","",VLOOKUP(AC955,都個人!$B:$G,5,FALSE))</f>
        <v/>
      </c>
      <c r="H955" s="84"/>
      <c r="I955" s="84"/>
      <c r="J955" s="84"/>
      <c r="K955" s="57"/>
      <c r="L955" s="89"/>
      <c r="M955" s="84"/>
      <c r="N955" s="84"/>
      <c r="O955" s="84"/>
      <c r="P955" s="57"/>
      <c r="Q955" s="89"/>
      <c r="R955" s="84"/>
      <c r="S955" s="84"/>
      <c r="T955" s="84"/>
      <c r="U955" s="57"/>
      <c r="V955" s="89"/>
      <c r="W955" s="177"/>
      <c r="X955" s="179"/>
      <c r="Y955" s="75"/>
      <c r="AC955" s="54" t="str">
        <f>都個人!B48</f>
        <v/>
      </c>
    </row>
    <row r="956" spans="1:29" ht="21.75" customHeight="1">
      <c r="A956" s="66" t="str">
        <f>基本登録!$A$17</f>
        <v>２</v>
      </c>
      <c r="B956" s="282" t="str">
        <f>IF('都個人（男子）'!AC956="","",VLOOKUP(AC956,都個人!$B:$G,4,FALSE))</f>
        <v/>
      </c>
      <c r="C956" s="283"/>
      <c r="D956" s="283"/>
      <c r="E956" s="283"/>
      <c r="F956" s="284"/>
      <c r="G956" s="72" t="str">
        <f>IF('都個人（男子）'!AC956="","",VLOOKUP(AC956,都個人!$B:$G,5,FALSE))</f>
        <v/>
      </c>
      <c r="H956" s="84"/>
      <c r="I956" s="84"/>
      <c r="J956" s="84"/>
      <c r="K956" s="57"/>
      <c r="L956" s="89"/>
      <c r="M956" s="84"/>
      <c r="N956" s="84"/>
      <c r="O956" s="84"/>
      <c r="P956" s="57"/>
      <c r="Q956" s="89"/>
      <c r="R956" s="84"/>
      <c r="S956" s="84"/>
      <c r="T956" s="84"/>
      <c r="U956" s="57"/>
      <c r="V956" s="89"/>
      <c r="W956" s="177"/>
      <c r="X956" s="179"/>
    </row>
    <row r="957" spans="1:29" ht="21.75" customHeight="1">
      <c r="A957" s="66" t="str">
        <f>基本登録!$A$18</f>
        <v>３</v>
      </c>
      <c r="B957" s="282" t="str">
        <f>IF('都個人（男子）'!AC957="","",VLOOKUP(AC957,都個人!$B:$G,4,FALSE))</f>
        <v/>
      </c>
      <c r="C957" s="283"/>
      <c r="D957" s="283"/>
      <c r="E957" s="283"/>
      <c r="F957" s="284"/>
      <c r="G957" s="72" t="str">
        <f>IF('都個人（男子）'!AC957="","",VLOOKUP(AC957,都個人!$B:$G,5,FALSE))</f>
        <v/>
      </c>
      <c r="H957" s="84"/>
      <c r="I957" s="84"/>
      <c r="J957" s="84"/>
      <c r="K957" s="57"/>
      <c r="L957" s="89"/>
      <c r="M957" s="84"/>
      <c r="N957" s="84"/>
      <c r="O957" s="84"/>
      <c r="P957" s="57"/>
      <c r="Q957" s="89"/>
      <c r="R957" s="84"/>
      <c r="S957" s="84"/>
      <c r="T957" s="84"/>
      <c r="U957" s="57"/>
      <c r="V957" s="89"/>
      <c r="W957" s="177"/>
      <c r="X957" s="179"/>
    </row>
    <row r="958" spans="1:29" ht="21.75" customHeight="1">
      <c r="A958" s="66" t="str">
        <f>基本登録!$A$19</f>
        <v>４</v>
      </c>
      <c r="B958" s="282" t="str">
        <f>IF('都個人（男子）'!AC958="","",VLOOKUP(AC958,都個人!$B:$G,4,FALSE))</f>
        <v/>
      </c>
      <c r="C958" s="283"/>
      <c r="D958" s="283"/>
      <c r="E958" s="283"/>
      <c r="F958" s="284"/>
      <c r="G958" s="72" t="str">
        <f>IF('都個人（男子）'!AC958="","",VLOOKUP(AC958,都個人!$B:$G,5,FALSE))</f>
        <v/>
      </c>
      <c r="H958" s="84"/>
      <c r="I958" s="84"/>
      <c r="J958" s="84"/>
      <c r="K958" s="57"/>
      <c r="L958" s="89"/>
      <c r="M958" s="84"/>
      <c r="N958" s="84"/>
      <c r="O958" s="84"/>
      <c r="P958" s="57"/>
      <c r="Q958" s="89"/>
      <c r="R958" s="84"/>
      <c r="S958" s="84"/>
      <c r="T958" s="84"/>
      <c r="U958" s="57"/>
      <c r="V958" s="89"/>
      <c r="W958" s="177"/>
      <c r="X958" s="179"/>
    </row>
    <row r="959" spans="1:29" ht="21.75" customHeight="1">
      <c r="A959" s="66" t="str">
        <f>基本登録!$A$20</f>
        <v>５</v>
      </c>
      <c r="B959" s="282" t="str">
        <f>IF('都個人（男子）'!AC959="","",VLOOKUP(AC959,都個人!$B:$G,4,FALSE))</f>
        <v/>
      </c>
      <c r="C959" s="283"/>
      <c r="D959" s="283"/>
      <c r="E959" s="283"/>
      <c r="F959" s="284"/>
      <c r="G959" s="72" t="str">
        <f>IF('都個人（男子）'!AC959="","",VLOOKUP(AC959,都個人!$B:$G,5,FALSE))</f>
        <v/>
      </c>
      <c r="H959" s="84"/>
      <c r="I959" s="84"/>
      <c r="J959" s="84"/>
      <c r="K959" s="57"/>
      <c r="L959" s="89"/>
      <c r="M959" s="84"/>
      <c r="N959" s="84"/>
      <c r="O959" s="84"/>
      <c r="P959" s="57"/>
      <c r="Q959" s="89"/>
      <c r="R959" s="84"/>
      <c r="S959" s="84"/>
      <c r="T959" s="84"/>
      <c r="U959" s="57"/>
      <c r="V959" s="89"/>
      <c r="W959" s="177"/>
      <c r="X959" s="179"/>
    </row>
    <row r="960" spans="1:29" ht="21.75" customHeight="1">
      <c r="A960" s="66" t="str">
        <f>基本登録!$A$21</f>
        <v>補</v>
      </c>
      <c r="B960" s="282" t="str">
        <f>IF('都個人（男子）'!AC960="","",VLOOKUP(AC960,都個人!$B:$G,4,FALSE))</f>
        <v/>
      </c>
      <c r="C960" s="283"/>
      <c r="D960" s="283"/>
      <c r="E960" s="283"/>
      <c r="F960" s="284"/>
      <c r="G960" s="72" t="str">
        <f>IF('都個人（男子）'!AC960="","",VLOOKUP(AC960,都個人!$B:$G,5,FALSE))</f>
        <v/>
      </c>
      <c r="H960" s="66"/>
      <c r="I960" s="66"/>
      <c r="J960" s="66"/>
      <c r="K960" s="88"/>
      <c r="L960" s="89"/>
      <c r="M960" s="66"/>
      <c r="N960" s="66"/>
      <c r="O960" s="66"/>
      <c r="P960" s="88"/>
      <c r="Q960" s="89"/>
      <c r="R960" s="66"/>
      <c r="S960" s="66"/>
      <c r="T960" s="66"/>
      <c r="U960" s="88"/>
      <c r="V960" s="89"/>
      <c r="W960" s="177"/>
      <c r="X960" s="179"/>
    </row>
    <row r="961" spans="1:29" ht="19.5" customHeight="1">
      <c r="A961" s="177"/>
      <c r="B961" s="285"/>
      <c r="C961" s="285"/>
      <c r="D961" s="285"/>
      <c r="E961" s="285"/>
      <c r="F961" s="285"/>
      <c r="G961" s="286"/>
      <c r="H961" s="280" t="s">
        <v>5</v>
      </c>
      <c r="I961" s="287"/>
      <c r="J961" s="287"/>
      <c r="K961" s="287"/>
      <c r="L961" s="89"/>
      <c r="M961" s="280" t="s">
        <v>5</v>
      </c>
      <c r="N961" s="287"/>
      <c r="O961" s="287"/>
      <c r="P961" s="287"/>
      <c r="Q961" s="89"/>
      <c r="R961" s="280" t="s">
        <v>5</v>
      </c>
      <c r="S961" s="287"/>
      <c r="T961" s="287"/>
      <c r="U961" s="287"/>
      <c r="V961" s="89"/>
      <c r="W961" s="177"/>
      <c r="X961" s="179"/>
    </row>
    <row r="962" spans="1:29" ht="24.75" customHeight="1">
      <c r="A962" s="276" t="s">
        <v>4</v>
      </c>
      <c r="B962" s="279"/>
      <c r="C962" s="279"/>
      <c r="D962" s="279"/>
      <c r="E962" s="279"/>
      <c r="F962" s="279"/>
      <c r="G962" s="278"/>
      <c r="H962" s="177"/>
      <c r="I962" s="178"/>
      <c r="J962" s="178"/>
      <c r="K962" s="178"/>
      <c r="L962" s="179"/>
      <c r="M962" s="177"/>
      <c r="N962" s="178"/>
      <c r="O962" s="178"/>
      <c r="P962" s="178"/>
      <c r="Q962" s="179"/>
      <c r="R962" s="177"/>
      <c r="S962" s="178"/>
      <c r="T962" s="178"/>
      <c r="U962" s="178"/>
      <c r="V962" s="179"/>
      <c r="W962" s="177"/>
      <c r="X962" s="179"/>
    </row>
    <row r="963" spans="1:29" ht="4.5" customHeight="1">
      <c r="A963" s="288"/>
      <c r="B963" s="240"/>
      <c r="C963" s="240"/>
      <c r="D963" s="240"/>
      <c r="E963" s="240"/>
      <c r="F963" s="240"/>
      <c r="G963" s="240"/>
      <c r="H963" s="240"/>
      <c r="I963" s="240"/>
      <c r="J963" s="240"/>
      <c r="K963" s="240"/>
      <c r="L963" s="240"/>
      <c r="M963" s="240"/>
      <c r="N963" s="240"/>
      <c r="O963" s="240"/>
      <c r="P963" s="240"/>
      <c r="Q963" s="240"/>
      <c r="R963" s="240"/>
      <c r="S963" s="240"/>
      <c r="T963" s="240"/>
      <c r="U963" s="240"/>
      <c r="V963" s="240"/>
      <c r="W963" s="240"/>
      <c r="X963" s="240"/>
    </row>
    <row r="964" spans="1:29">
      <c r="A964" s="229" t="s">
        <v>63</v>
      </c>
      <c r="B964" s="229"/>
      <c r="C964" s="229"/>
      <c r="D964" s="229"/>
      <c r="E964" s="229"/>
      <c r="F964" s="229"/>
      <c r="G964" s="229"/>
      <c r="H964" s="229"/>
      <c r="I964" s="229"/>
      <c r="J964" s="229"/>
      <c r="K964" s="229"/>
      <c r="L964" s="229"/>
      <c r="M964" s="229"/>
      <c r="N964" s="229"/>
      <c r="O964" s="229"/>
      <c r="P964" s="229"/>
      <c r="Q964" s="230"/>
      <c r="R964" s="231" t="s">
        <v>3</v>
      </c>
      <c r="S964" s="231"/>
      <c r="T964" s="231"/>
      <c r="U964" s="231"/>
      <c r="V964" s="231"/>
      <c r="W964" s="231"/>
      <c r="X964" s="231"/>
    </row>
    <row r="965" spans="1:29">
      <c r="A965" s="229" t="s">
        <v>2</v>
      </c>
      <c r="B965" s="229"/>
      <c r="C965" s="229"/>
      <c r="D965" s="229"/>
      <c r="E965" s="229"/>
      <c r="F965" s="229"/>
      <c r="G965" s="229"/>
      <c r="H965" s="229"/>
      <c r="I965" s="229"/>
      <c r="J965" s="229"/>
      <c r="K965" s="229"/>
      <c r="L965" s="229"/>
      <c r="M965" s="229"/>
      <c r="N965" s="229"/>
      <c r="O965" s="229"/>
      <c r="P965" s="229"/>
      <c r="Q965" s="90"/>
      <c r="R965" s="231"/>
      <c r="S965" s="231"/>
      <c r="T965" s="231"/>
      <c r="U965" s="231"/>
      <c r="V965" s="231"/>
      <c r="W965" s="231"/>
      <c r="X965" s="231"/>
    </row>
    <row r="966" spans="1:29" ht="39.75" customHeight="1"/>
    <row r="967" spans="1:29" ht="34.5" customHeight="1"/>
    <row r="968" spans="1:29" ht="24.75" customHeight="1">
      <c r="A968" s="169" t="s">
        <v>12</v>
      </c>
      <c r="B968" s="169"/>
      <c r="C968" s="169"/>
      <c r="D968" s="172" t="str">
        <f>$D$2</f>
        <v>基本登録シートの年度に入力して下さい</v>
      </c>
      <c r="E968" s="172"/>
      <c r="F968" s="172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2"/>
      <c r="R968" s="172"/>
      <c r="S968" s="172"/>
      <c r="T968" s="172"/>
      <c r="U968" s="173"/>
      <c r="V968" s="249" t="s">
        <v>24</v>
      </c>
      <c r="W968" s="250"/>
      <c r="X968" s="251"/>
    </row>
    <row r="969" spans="1:29" ht="26.25" customHeight="1">
      <c r="A969" s="170"/>
      <c r="B969" s="170"/>
      <c r="C969" s="170"/>
      <c r="D969" s="172"/>
      <c r="E969" s="172"/>
      <c r="F969" s="172"/>
      <c r="G969" s="172"/>
      <c r="H969" s="172"/>
      <c r="I969" s="172"/>
      <c r="J969" s="172"/>
      <c r="K969" s="172"/>
      <c r="L969" s="172"/>
      <c r="M969" s="172"/>
      <c r="N969" s="172"/>
      <c r="O969" s="172"/>
      <c r="P969" s="172"/>
      <c r="Q969" s="172"/>
      <c r="R969" s="172"/>
      <c r="S969" s="172"/>
      <c r="T969" s="172"/>
      <c r="U969" s="173"/>
      <c r="V969" s="233" t="str">
        <f>IF(VLOOKUP(AC976,都個人!$B:$G,2,FALSE)="","",VLOOKUP(AC976,都個人!$B:$G,2,FALSE))</f>
        <v/>
      </c>
      <c r="W969" s="234"/>
      <c r="X969" s="235"/>
    </row>
    <row r="970" spans="1:29" ht="27" customHeight="1">
      <c r="A970" s="177" t="s">
        <v>23</v>
      </c>
      <c r="B970" s="178"/>
      <c r="C970" s="179"/>
      <c r="D970" s="241"/>
      <c r="E970" s="82" t="s">
        <v>22</v>
      </c>
      <c r="F970" s="241"/>
      <c r="G970" s="249" t="s">
        <v>21</v>
      </c>
      <c r="H970" s="250"/>
      <c r="I970" s="251"/>
      <c r="J970" s="255" t="str">
        <f>基本登録!$B$2</f>
        <v>基本登録シートの学校番号に入力して下さい</v>
      </c>
      <c r="K970" s="256"/>
      <c r="L970" s="256"/>
      <c r="M970" s="256"/>
      <c r="N970" s="256"/>
      <c r="O970" s="256"/>
      <c r="P970" s="256"/>
      <c r="Q970" s="256"/>
      <c r="R970" s="256"/>
      <c r="S970" s="256"/>
      <c r="T970" s="257"/>
      <c r="U970" s="83"/>
      <c r="V970" s="236"/>
      <c r="W970" s="237"/>
      <c r="X970" s="238"/>
    </row>
    <row r="971" spans="1:29" ht="9.75" customHeight="1">
      <c r="A971" s="186">
        <f>基本登録!$B$1</f>
        <v>0</v>
      </c>
      <c r="B971" s="187"/>
      <c r="C971" s="188"/>
      <c r="D971" s="252"/>
      <c r="E971" s="258" t="s">
        <v>50</v>
      </c>
      <c r="F971" s="254"/>
      <c r="G971" s="261" t="s">
        <v>20</v>
      </c>
      <c r="H971" s="262"/>
      <c r="I971" s="263"/>
      <c r="J971" s="267">
        <f>基本登録!$B$3</f>
        <v>0</v>
      </c>
      <c r="K971" s="268"/>
      <c r="L971" s="268"/>
      <c r="M971" s="268"/>
      <c r="N971" s="268"/>
      <c r="O971" s="268"/>
      <c r="P971" s="268"/>
      <c r="Q971" s="268"/>
      <c r="R971" s="268"/>
      <c r="S971" s="268"/>
      <c r="T971" s="269"/>
      <c r="U971" s="239"/>
      <c r="V971" s="240"/>
      <c r="W971" s="240"/>
      <c r="X971" s="240"/>
    </row>
    <row r="972" spans="1:29" ht="16.5" customHeight="1">
      <c r="A972" s="189"/>
      <c r="B972" s="190"/>
      <c r="C972" s="191"/>
      <c r="D972" s="252"/>
      <c r="E972" s="259"/>
      <c r="F972" s="254"/>
      <c r="G972" s="264"/>
      <c r="H972" s="265"/>
      <c r="I972" s="266"/>
      <c r="J972" s="270"/>
      <c r="K972" s="271"/>
      <c r="L972" s="271"/>
      <c r="M972" s="271"/>
      <c r="N972" s="271"/>
      <c r="O972" s="271"/>
      <c r="P972" s="271"/>
      <c r="Q972" s="271"/>
      <c r="R972" s="271"/>
      <c r="S972" s="271"/>
      <c r="T972" s="272"/>
      <c r="U972" s="241"/>
      <c r="V972" s="243" t="s">
        <v>19</v>
      </c>
      <c r="W972" s="245" t="s">
        <v>11</v>
      </c>
      <c r="X972" s="246"/>
    </row>
    <row r="973" spans="1:29" ht="27" customHeight="1">
      <c r="A973" s="192"/>
      <c r="B973" s="193"/>
      <c r="C973" s="194"/>
      <c r="D973" s="253"/>
      <c r="E973" s="260"/>
      <c r="F973" s="242"/>
      <c r="G973" s="273" t="s">
        <v>18</v>
      </c>
      <c r="H973" s="274"/>
      <c r="I973" s="275"/>
      <c r="J973" s="80" t="s">
        <v>32</v>
      </c>
      <c r="K973" s="81" t="s">
        <v>33</v>
      </c>
      <c r="L973" s="81" t="s">
        <v>34</v>
      </c>
      <c r="M973" s="81" t="s">
        <v>35</v>
      </c>
      <c r="N973" s="81" t="s">
        <v>36</v>
      </c>
      <c r="O973" s="81" t="s">
        <v>37</v>
      </c>
      <c r="P973" s="81" t="s">
        <v>38</v>
      </c>
      <c r="Q973" s="63" t="str">
        <f>IF(AC976="","",AC976)</f>
        <v/>
      </c>
      <c r="R973" s="81" t="s">
        <v>39</v>
      </c>
      <c r="S973" s="58"/>
      <c r="T973" s="59"/>
      <c r="U973" s="242"/>
      <c r="V973" s="244"/>
      <c r="W973" s="247"/>
      <c r="X973" s="248"/>
    </row>
    <row r="974" spans="1:29" ht="4.5" customHeight="1"/>
    <row r="975" spans="1:29" ht="21.75" customHeight="1">
      <c r="A975" s="66" t="s">
        <v>10</v>
      </c>
      <c r="B975" s="276" t="s">
        <v>9</v>
      </c>
      <c r="C975" s="277"/>
      <c r="D975" s="277"/>
      <c r="E975" s="277"/>
      <c r="F975" s="278"/>
      <c r="G975" s="85" t="s">
        <v>8</v>
      </c>
      <c r="H975" s="86"/>
      <c r="I975" s="279" t="str">
        <f>IFERROR(VLOOKUP(D968,基本登録!$B$8:$G$13,5,FALSE),"")</f>
        <v>予選</v>
      </c>
      <c r="J975" s="279"/>
      <c r="K975" s="279"/>
      <c r="L975" s="87"/>
      <c r="M975" s="86"/>
      <c r="N975" s="279" t="str">
        <f>IFERROR(VLOOKUP(D968,基本登録!$B$8:$G$13,6,FALSE),"")</f>
        <v>準決勝</v>
      </c>
      <c r="O975" s="279"/>
      <c r="P975" s="279"/>
      <c r="Q975" s="87"/>
      <c r="R975" s="91"/>
      <c r="S975" s="277"/>
      <c r="T975" s="277"/>
      <c r="U975" s="277"/>
      <c r="V975" s="92"/>
      <c r="W975" s="280" t="s">
        <v>7</v>
      </c>
      <c r="X975" s="281"/>
    </row>
    <row r="976" spans="1:29" ht="21.75" customHeight="1">
      <c r="A976" s="71" t="str">
        <f>基本登録!$A$16</f>
        <v>１</v>
      </c>
      <c r="B976" s="282" t="str">
        <f>IF('都個人（男子）'!AC976="","",VLOOKUP(AC976,都個人!$B:$G,4,FALSE))</f>
        <v/>
      </c>
      <c r="C976" s="283"/>
      <c r="D976" s="283"/>
      <c r="E976" s="283"/>
      <c r="F976" s="284"/>
      <c r="G976" s="72" t="str">
        <f>IF('都個人（男子）'!AC976="","",VLOOKUP(AC976,都個人!$B:$G,5,FALSE))</f>
        <v/>
      </c>
      <c r="H976" s="84"/>
      <c r="I976" s="84"/>
      <c r="J976" s="84"/>
      <c r="K976" s="57"/>
      <c r="L976" s="89"/>
      <c r="M976" s="84"/>
      <c r="N976" s="84"/>
      <c r="O976" s="84"/>
      <c r="P976" s="57"/>
      <c r="Q976" s="89"/>
      <c r="R976" s="84"/>
      <c r="S976" s="84"/>
      <c r="T976" s="84"/>
      <c r="U976" s="57"/>
      <c r="V976" s="89"/>
      <c r="W976" s="177"/>
      <c r="X976" s="179"/>
      <c r="Y976" s="75"/>
      <c r="AC976" s="54" t="str">
        <f>都個人!B49</f>
        <v/>
      </c>
    </row>
    <row r="977" spans="1:24" ht="21.75" customHeight="1">
      <c r="A977" s="66" t="str">
        <f>基本登録!$A$17</f>
        <v>２</v>
      </c>
      <c r="B977" s="282" t="str">
        <f>IF('都個人（男子）'!AC977="","",VLOOKUP(AC977,都個人!$B:$G,4,FALSE))</f>
        <v/>
      </c>
      <c r="C977" s="283"/>
      <c r="D977" s="283"/>
      <c r="E977" s="283"/>
      <c r="F977" s="284"/>
      <c r="G977" s="72" t="str">
        <f>IF('都個人（男子）'!AC977="","",VLOOKUP(AC977,都個人!$B:$G,5,FALSE))</f>
        <v/>
      </c>
      <c r="H977" s="84"/>
      <c r="I977" s="84"/>
      <c r="J977" s="84"/>
      <c r="K977" s="57"/>
      <c r="L977" s="89"/>
      <c r="M977" s="84"/>
      <c r="N977" s="84"/>
      <c r="O977" s="84"/>
      <c r="P977" s="57"/>
      <c r="Q977" s="89"/>
      <c r="R977" s="84"/>
      <c r="S977" s="84"/>
      <c r="T977" s="84"/>
      <c r="U977" s="57"/>
      <c r="V977" s="89"/>
      <c r="W977" s="177"/>
      <c r="X977" s="179"/>
    </row>
    <row r="978" spans="1:24" ht="21.75" customHeight="1">
      <c r="A978" s="66" t="str">
        <f>基本登録!$A$18</f>
        <v>３</v>
      </c>
      <c r="B978" s="282" t="str">
        <f>IF('都個人（男子）'!AC978="","",VLOOKUP(AC978,都個人!$B:$G,4,FALSE))</f>
        <v/>
      </c>
      <c r="C978" s="283"/>
      <c r="D978" s="283"/>
      <c r="E978" s="283"/>
      <c r="F978" s="284"/>
      <c r="G978" s="72" t="str">
        <f>IF('都個人（男子）'!AC978="","",VLOOKUP(AC978,都個人!$B:$G,5,FALSE))</f>
        <v/>
      </c>
      <c r="H978" s="84"/>
      <c r="I978" s="84"/>
      <c r="J978" s="84"/>
      <c r="K978" s="57"/>
      <c r="L978" s="89"/>
      <c r="M978" s="84"/>
      <c r="N978" s="84"/>
      <c r="O978" s="84"/>
      <c r="P978" s="57"/>
      <c r="Q978" s="89"/>
      <c r="R978" s="84"/>
      <c r="S978" s="84"/>
      <c r="T978" s="84"/>
      <c r="U978" s="57"/>
      <c r="V978" s="89"/>
      <c r="W978" s="177"/>
      <c r="X978" s="179"/>
    </row>
    <row r="979" spans="1:24" ht="21.75" customHeight="1">
      <c r="A979" s="66" t="str">
        <f>基本登録!$A$19</f>
        <v>４</v>
      </c>
      <c r="B979" s="282" t="str">
        <f>IF('都個人（男子）'!AC979="","",VLOOKUP(AC979,都個人!$B:$G,4,FALSE))</f>
        <v/>
      </c>
      <c r="C979" s="283"/>
      <c r="D979" s="283"/>
      <c r="E979" s="283"/>
      <c r="F979" s="284"/>
      <c r="G979" s="72" t="str">
        <f>IF('都個人（男子）'!AC979="","",VLOOKUP(AC979,都個人!$B:$G,5,FALSE))</f>
        <v/>
      </c>
      <c r="H979" s="84"/>
      <c r="I979" s="84"/>
      <c r="J979" s="84"/>
      <c r="K979" s="57"/>
      <c r="L979" s="89"/>
      <c r="M979" s="84"/>
      <c r="N979" s="84"/>
      <c r="O979" s="84"/>
      <c r="P979" s="57"/>
      <c r="Q979" s="89"/>
      <c r="R979" s="84"/>
      <c r="S979" s="84"/>
      <c r="T979" s="84"/>
      <c r="U979" s="57"/>
      <c r="V979" s="89"/>
      <c r="W979" s="177"/>
      <c r="X979" s="179"/>
    </row>
    <row r="980" spans="1:24" ht="21.75" customHeight="1">
      <c r="A980" s="66" t="str">
        <f>基本登録!$A$20</f>
        <v>５</v>
      </c>
      <c r="B980" s="282" t="str">
        <f>IF('都個人（男子）'!AC980="","",VLOOKUP(AC980,都個人!$B:$G,4,FALSE))</f>
        <v/>
      </c>
      <c r="C980" s="283"/>
      <c r="D980" s="283"/>
      <c r="E980" s="283"/>
      <c r="F980" s="284"/>
      <c r="G980" s="72" t="str">
        <f>IF('都個人（男子）'!AC980="","",VLOOKUP(AC980,都個人!$B:$G,5,FALSE))</f>
        <v/>
      </c>
      <c r="H980" s="84"/>
      <c r="I980" s="84"/>
      <c r="J980" s="84"/>
      <c r="K980" s="57"/>
      <c r="L980" s="89"/>
      <c r="M980" s="84"/>
      <c r="N980" s="84"/>
      <c r="O980" s="84"/>
      <c r="P980" s="57"/>
      <c r="Q980" s="89"/>
      <c r="R980" s="84"/>
      <c r="S980" s="84"/>
      <c r="T980" s="84"/>
      <c r="U980" s="57"/>
      <c r="V980" s="89"/>
      <c r="W980" s="177"/>
      <c r="X980" s="179"/>
    </row>
    <row r="981" spans="1:24" ht="21.75" customHeight="1">
      <c r="A981" s="66" t="str">
        <f>基本登録!$A$21</f>
        <v>補</v>
      </c>
      <c r="B981" s="282" t="str">
        <f>IF('都個人（男子）'!AC981="","",VLOOKUP(AC981,都個人!$B:$G,4,FALSE))</f>
        <v/>
      </c>
      <c r="C981" s="283"/>
      <c r="D981" s="283"/>
      <c r="E981" s="283"/>
      <c r="F981" s="284"/>
      <c r="G981" s="72" t="str">
        <f>IF('都個人（男子）'!AC981="","",VLOOKUP(AC981,都個人!$B:$G,5,FALSE))</f>
        <v/>
      </c>
      <c r="H981" s="66"/>
      <c r="I981" s="66"/>
      <c r="J981" s="66"/>
      <c r="K981" s="88"/>
      <c r="L981" s="89"/>
      <c r="M981" s="66"/>
      <c r="N981" s="66"/>
      <c r="O981" s="66"/>
      <c r="P981" s="88"/>
      <c r="Q981" s="89"/>
      <c r="R981" s="66"/>
      <c r="S981" s="66"/>
      <c r="T981" s="66"/>
      <c r="U981" s="88"/>
      <c r="V981" s="89"/>
      <c r="W981" s="177"/>
      <c r="X981" s="179"/>
    </row>
    <row r="982" spans="1:24" ht="19.5" customHeight="1">
      <c r="A982" s="177"/>
      <c r="B982" s="285"/>
      <c r="C982" s="285"/>
      <c r="D982" s="285"/>
      <c r="E982" s="285"/>
      <c r="F982" s="285"/>
      <c r="G982" s="286"/>
      <c r="H982" s="280" t="s">
        <v>5</v>
      </c>
      <c r="I982" s="287"/>
      <c r="J982" s="287"/>
      <c r="K982" s="287"/>
      <c r="L982" s="89"/>
      <c r="M982" s="280" t="s">
        <v>5</v>
      </c>
      <c r="N982" s="287"/>
      <c r="O982" s="287"/>
      <c r="P982" s="287"/>
      <c r="Q982" s="89"/>
      <c r="R982" s="280" t="s">
        <v>5</v>
      </c>
      <c r="S982" s="287"/>
      <c r="T982" s="287"/>
      <c r="U982" s="287"/>
      <c r="V982" s="89"/>
      <c r="W982" s="177"/>
      <c r="X982" s="179"/>
    </row>
    <row r="983" spans="1:24" ht="24.75" customHeight="1">
      <c r="A983" s="276" t="s">
        <v>4</v>
      </c>
      <c r="B983" s="279"/>
      <c r="C983" s="279"/>
      <c r="D983" s="279"/>
      <c r="E983" s="279"/>
      <c r="F983" s="279"/>
      <c r="G983" s="278"/>
      <c r="H983" s="177"/>
      <c r="I983" s="178"/>
      <c r="J983" s="178"/>
      <c r="K983" s="178"/>
      <c r="L983" s="179"/>
      <c r="M983" s="177"/>
      <c r="N983" s="178"/>
      <c r="O983" s="178"/>
      <c r="P983" s="178"/>
      <c r="Q983" s="179"/>
      <c r="R983" s="177"/>
      <c r="S983" s="178"/>
      <c r="T983" s="178"/>
      <c r="U983" s="178"/>
      <c r="V983" s="179"/>
      <c r="W983" s="177"/>
      <c r="X983" s="179"/>
    </row>
    <row r="984" spans="1:24" ht="4.5" customHeight="1">
      <c r="A984" s="288"/>
      <c r="B984" s="240"/>
      <c r="C984" s="240"/>
      <c r="D984" s="240"/>
      <c r="E984" s="240"/>
      <c r="F984" s="240"/>
      <c r="G984" s="240"/>
      <c r="H984" s="240"/>
      <c r="I984" s="240"/>
      <c r="J984" s="240"/>
      <c r="K984" s="240"/>
      <c r="L984" s="240"/>
      <c r="M984" s="240"/>
      <c r="N984" s="240"/>
      <c r="O984" s="240"/>
      <c r="P984" s="240"/>
      <c r="Q984" s="240"/>
      <c r="R984" s="240"/>
      <c r="S984" s="240"/>
      <c r="T984" s="240"/>
      <c r="U984" s="240"/>
      <c r="V984" s="240"/>
      <c r="W984" s="240"/>
      <c r="X984" s="240"/>
    </row>
    <row r="985" spans="1:24">
      <c r="A985" s="229" t="s">
        <v>63</v>
      </c>
      <c r="B985" s="229"/>
      <c r="C985" s="229"/>
      <c r="D985" s="229"/>
      <c r="E985" s="229"/>
      <c r="F985" s="229"/>
      <c r="G985" s="229"/>
      <c r="H985" s="229"/>
      <c r="I985" s="229"/>
      <c r="J985" s="229"/>
      <c r="K985" s="229"/>
      <c r="L985" s="229"/>
      <c r="M985" s="229"/>
      <c r="N985" s="229"/>
      <c r="O985" s="229"/>
      <c r="P985" s="229"/>
      <c r="Q985" s="230"/>
      <c r="R985" s="231" t="s">
        <v>3</v>
      </c>
      <c r="S985" s="231"/>
      <c r="T985" s="231"/>
      <c r="U985" s="231"/>
      <c r="V985" s="231"/>
      <c r="W985" s="231"/>
      <c r="X985" s="231"/>
    </row>
    <row r="986" spans="1:24">
      <c r="A986" s="229" t="s">
        <v>2</v>
      </c>
      <c r="B986" s="229"/>
      <c r="C986" s="229"/>
      <c r="D986" s="229"/>
      <c r="E986" s="229"/>
      <c r="F986" s="229"/>
      <c r="G986" s="229"/>
      <c r="H986" s="229"/>
      <c r="I986" s="229"/>
      <c r="J986" s="229"/>
      <c r="K986" s="229"/>
      <c r="L986" s="229"/>
      <c r="M986" s="229"/>
      <c r="N986" s="229"/>
      <c r="O986" s="229"/>
      <c r="P986" s="229"/>
      <c r="Q986" s="90"/>
      <c r="R986" s="231"/>
      <c r="S986" s="231"/>
      <c r="T986" s="231"/>
      <c r="U986" s="231"/>
      <c r="V986" s="231"/>
      <c r="W986" s="231"/>
      <c r="X986" s="231"/>
    </row>
    <row r="987" spans="1:24" ht="39.75" customHeight="1"/>
    <row r="988" spans="1:24" ht="34.5" customHeight="1"/>
    <row r="989" spans="1:24" ht="24.75" customHeight="1">
      <c r="A989" s="169" t="s">
        <v>12</v>
      </c>
      <c r="B989" s="169"/>
      <c r="C989" s="169"/>
      <c r="D989" s="172" t="str">
        <f>$D$2</f>
        <v>基本登録シートの年度に入力して下さい</v>
      </c>
      <c r="E989" s="172"/>
      <c r="F989" s="172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172"/>
      <c r="R989" s="172"/>
      <c r="S989" s="172"/>
      <c r="T989" s="172"/>
      <c r="U989" s="173"/>
      <c r="V989" s="249" t="s">
        <v>24</v>
      </c>
      <c r="W989" s="250"/>
      <c r="X989" s="251"/>
    </row>
    <row r="990" spans="1:24" ht="26.25" customHeight="1">
      <c r="A990" s="170"/>
      <c r="B990" s="170"/>
      <c r="C990" s="170"/>
      <c r="D990" s="172"/>
      <c r="E990" s="172"/>
      <c r="F990" s="172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2"/>
      <c r="R990" s="172"/>
      <c r="S990" s="172"/>
      <c r="T990" s="172"/>
      <c r="U990" s="173"/>
      <c r="V990" s="233" t="str">
        <f>IF(VLOOKUP(AC997,都個人!$B:$G,2,FALSE)="","",VLOOKUP(AC997,都個人!$B:$G,2,FALSE))</f>
        <v/>
      </c>
      <c r="W990" s="234"/>
      <c r="X990" s="235"/>
    </row>
    <row r="991" spans="1:24" ht="27" customHeight="1">
      <c r="A991" s="177" t="s">
        <v>23</v>
      </c>
      <c r="B991" s="178"/>
      <c r="C991" s="179"/>
      <c r="D991" s="241"/>
      <c r="E991" s="82" t="s">
        <v>22</v>
      </c>
      <c r="F991" s="241"/>
      <c r="G991" s="249" t="s">
        <v>21</v>
      </c>
      <c r="H991" s="250"/>
      <c r="I991" s="251"/>
      <c r="J991" s="255" t="str">
        <f>基本登録!$B$2</f>
        <v>基本登録シートの学校番号に入力して下さい</v>
      </c>
      <c r="K991" s="256"/>
      <c r="L991" s="256"/>
      <c r="M991" s="256"/>
      <c r="N991" s="256"/>
      <c r="O991" s="256"/>
      <c r="P991" s="256"/>
      <c r="Q991" s="256"/>
      <c r="R991" s="256"/>
      <c r="S991" s="256"/>
      <c r="T991" s="257"/>
      <c r="U991" s="83"/>
      <c r="V991" s="236"/>
      <c r="W991" s="237"/>
      <c r="X991" s="238"/>
    </row>
    <row r="992" spans="1:24" ht="9.75" customHeight="1">
      <c r="A992" s="186">
        <f>基本登録!$B$1</f>
        <v>0</v>
      </c>
      <c r="B992" s="187"/>
      <c r="C992" s="188"/>
      <c r="D992" s="252"/>
      <c r="E992" s="258" t="s">
        <v>50</v>
      </c>
      <c r="F992" s="254"/>
      <c r="G992" s="261" t="s">
        <v>20</v>
      </c>
      <c r="H992" s="262"/>
      <c r="I992" s="263"/>
      <c r="J992" s="267">
        <f>基本登録!$B$3</f>
        <v>0</v>
      </c>
      <c r="K992" s="268"/>
      <c r="L992" s="268"/>
      <c r="M992" s="268"/>
      <c r="N992" s="268"/>
      <c r="O992" s="268"/>
      <c r="P992" s="268"/>
      <c r="Q992" s="268"/>
      <c r="R992" s="268"/>
      <c r="S992" s="268"/>
      <c r="T992" s="269"/>
      <c r="U992" s="239"/>
      <c r="V992" s="240"/>
      <c r="W992" s="240"/>
      <c r="X992" s="240"/>
    </row>
    <row r="993" spans="1:29" ht="16.5" customHeight="1">
      <c r="A993" s="189"/>
      <c r="B993" s="190"/>
      <c r="C993" s="191"/>
      <c r="D993" s="252"/>
      <c r="E993" s="259"/>
      <c r="F993" s="254"/>
      <c r="G993" s="264"/>
      <c r="H993" s="265"/>
      <c r="I993" s="266"/>
      <c r="J993" s="270"/>
      <c r="K993" s="271"/>
      <c r="L993" s="271"/>
      <c r="M993" s="271"/>
      <c r="N993" s="271"/>
      <c r="O993" s="271"/>
      <c r="P993" s="271"/>
      <c r="Q993" s="271"/>
      <c r="R993" s="271"/>
      <c r="S993" s="271"/>
      <c r="T993" s="272"/>
      <c r="U993" s="241"/>
      <c r="V993" s="243" t="s">
        <v>19</v>
      </c>
      <c r="W993" s="245" t="s">
        <v>11</v>
      </c>
      <c r="X993" s="246"/>
    </row>
    <row r="994" spans="1:29" ht="27" customHeight="1">
      <c r="A994" s="192"/>
      <c r="B994" s="193"/>
      <c r="C994" s="194"/>
      <c r="D994" s="253"/>
      <c r="E994" s="260"/>
      <c r="F994" s="242"/>
      <c r="G994" s="273" t="s">
        <v>18</v>
      </c>
      <c r="H994" s="274"/>
      <c r="I994" s="275"/>
      <c r="J994" s="80" t="s">
        <v>32</v>
      </c>
      <c r="K994" s="81" t="s">
        <v>33</v>
      </c>
      <c r="L994" s="81" t="s">
        <v>34</v>
      </c>
      <c r="M994" s="81" t="s">
        <v>35</v>
      </c>
      <c r="N994" s="81" t="s">
        <v>36</v>
      </c>
      <c r="O994" s="81" t="s">
        <v>37</v>
      </c>
      <c r="P994" s="81" t="s">
        <v>38</v>
      </c>
      <c r="Q994" s="63" t="str">
        <f>IF(AC997="","",AC997)</f>
        <v/>
      </c>
      <c r="R994" s="81" t="s">
        <v>39</v>
      </c>
      <c r="S994" s="58"/>
      <c r="T994" s="59"/>
      <c r="U994" s="242"/>
      <c r="V994" s="244"/>
      <c r="W994" s="247"/>
      <c r="X994" s="248"/>
    </row>
    <row r="995" spans="1:29" ht="4.5" customHeight="1"/>
    <row r="996" spans="1:29" ht="21.75" customHeight="1">
      <c r="A996" s="66" t="s">
        <v>10</v>
      </c>
      <c r="B996" s="276" t="s">
        <v>9</v>
      </c>
      <c r="C996" s="277"/>
      <c r="D996" s="277"/>
      <c r="E996" s="277"/>
      <c r="F996" s="278"/>
      <c r="G996" s="85" t="s">
        <v>8</v>
      </c>
      <c r="H996" s="86"/>
      <c r="I996" s="279" t="str">
        <f>IFERROR(VLOOKUP(D989,基本登録!$B$8:$G$13,5,FALSE),"")</f>
        <v>予選</v>
      </c>
      <c r="J996" s="279"/>
      <c r="K996" s="279"/>
      <c r="L996" s="87"/>
      <c r="M996" s="86"/>
      <c r="N996" s="279" t="str">
        <f>IFERROR(VLOOKUP(D989,基本登録!$B$8:$G$13,6,FALSE),"")</f>
        <v>準決勝</v>
      </c>
      <c r="O996" s="279"/>
      <c r="P996" s="279"/>
      <c r="Q996" s="87"/>
      <c r="R996" s="91"/>
      <c r="S996" s="277"/>
      <c r="T996" s="277"/>
      <c r="U996" s="277"/>
      <c r="V996" s="92"/>
      <c r="W996" s="280" t="s">
        <v>7</v>
      </c>
      <c r="X996" s="281"/>
    </row>
    <row r="997" spans="1:29" ht="21.75" customHeight="1">
      <c r="A997" s="71" t="str">
        <f>基本登録!$A$16</f>
        <v>１</v>
      </c>
      <c r="B997" s="282" t="str">
        <f>IF('都個人（男子）'!AC997="","",VLOOKUP(AC997,都個人!$B:$G,4,FALSE))</f>
        <v/>
      </c>
      <c r="C997" s="283"/>
      <c r="D997" s="283"/>
      <c r="E997" s="283"/>
      <c r="F997" s="284"/>
      <c r="G997" s="72" t="str">
        <f>IF('都個人（男子）'!AC997="","",VLOOKUP(AC997,都個人!$B:$G,5,FALSE))</f>
        <v/>
      </c>
      <c r="H997" s="84"/>
      <c r="I997" s="84"/>
      <c r="J997" s="84"/>
      <c r="K997" s="57"/>
      <c r="L997" s="89"/>
      <c r="M997" s="84"/>
      <c r="N997" s="84"/>
      <c r="O997" s="84"/>
      <c r="P997" s="57"/>
      <c r="Q997" s="89"/>
      <c r="R997" s="84"/>
      <c r="S997" s="84"/>
      <c r="T997" s="84"/>
      <c r="U997" s="57"/>
      <c r="V997" s="89"/>
      <c r="W997" s="177"/>
      <c r="X997" s="179"/>
      <c r="Y997" s="75"/>
      <c r="AC997" s="54" t="str">
        <f>都個人!B50</f>
        <v/>
      </c>
    </row>
    <row r="998" spans="1:29" ht="21.75" customHeight="1">
      <c r="A998" s="66" t="str">
        <f>基本登録!$A$17</f>
        <v>２</v>
      </c>
      <c r="B998" s="282" t="str">
        <f>IF('都個人（男子）'!AC998="","",VLOOKUP(AC998,都個人!$B:$G,4,FALSE))</f>
        <v/>
      </c>
      <c r="C998" s="283"/>
      <c r="D998" s="283"/>
      <c r="E998" s="283"/>
      <c r="F998" s="284"/>
      <c r="G998" s="72" t="str">
        <f>IF('都個人（男子）'!AC998="","",VLOOKUP(AC998,都個人!$B:$G,5,FALSE))</f>
        <v/>
      </c>
      <c r="H998" s="84"/>
      <c r="I998" s="84"/>
      <c r="J998" s="84"/>
      <c r="K998" s="57"/>
      <c r="L998" s="89"/>
      <c r="M998" s="84"/>
      <c r="N998" s="84"/>
      <c r="O998" s="84"/>
      <c r="P998" s="57"/>
      <c r="Q998" s="89"/>
      <c r="R998" s="84"/>
      <c r="S998" s="84"/>
      <c r="T998" s="84"/>
      <c r="U998" s="57"/>
      <c r="V998" s="89"/>
      <c r="W998" s="177"/>
      <c r="X998" s="179"/>
    </row>
    <row r="999" spans="1:29" ht="21.75" customHeight="1">
      <c r="A999" s="66" t="str">
        <f>基本登録!$A$18</f>
        <v>３</v>
      </c>
      <c r="B999" s="282" t="str">
        <f>IF('都個人（男子）'!AC999="","",VLOOKUP(AC999,都個人!$B:$G,4,FALSE))</f>
        <v/>
      </c>
      <c r="C999" s="283"/>
      <c r="D999" s="283"/>
      <c r="E999" s="283"/>
      <c r="F999" s="284"/>
      <c r="G999" s="72" t="str">
        <f>IF('都個人（男子）'!AC999="","",VLOOKUP(AC999,都個人!$B:$G,5,FALSE))</f>
        <v/>
      </c>
      <c r="H999" s="84"/>
      <c r="I999" s="84"/>
      <c r="J999" s="84"/>
      <c r="K999" s="57"/>
      <c r="L999" s="89"/>
      <c r="M999" s="84"/>
      <c r="N999" s="84"/>
      <c r="O999" s="84"/>
      <c r="P999" s="57"/>
      <c r="Q999" s="89"/>
      <c r="R999" s="84"/>
      <c r="S999" s="84"/>
      <c r="T999" s="84"/>
      <c r="U999" s="57"/>
      <c r="V999" s="89"/>
      <c r="W999" s="177"/>
      <c r="X999" s="179"/>
    </row>
    <row r="1000" spans="1:29" ht="21.75" customHeight="1">
      <c r="A1000" s="66" t="str">
        <f>基本登録!$A$19</f>
        <v>４</v>
      </c>
      <c r="B1000" s="282" t="str">
        <f>IF('都個人（男子）'!AC1000="","",VLOOKUP(AC1000,都個人!$B:$G,4,FALSE))</f>
        <v/>
      </c>
      <c r="C1000" s="283"/>
      <c r="D1000" s="283"/>
      <c r="E1000" s="283"/>
      <c r="F1000" s="284"/>
      <c r="G1000" s="72" t="str">
        <f>IF('都個人（男子）'!AC1000="","",VLOOKUP(AC1000,都個人!$B:$G,5,FALSE))</f>
        <v/>
      </c>
      <c r="H1000" s="84"/>
      <c r="I1000" s="84"/>
      <c r="J1000" s="84"/>
      <c r="K1000" s="57"/>
      <c r="L1000" s="89"/>
      <c r="M1000" s="84"/>
      <c r="N1000" s="84"/>
      <c r="O1000" s="84"/>
      <c r="P1000" s="57"/>
      <c r="Q1000" s="89"/>
      <c r="R1000" s="84"/>
      <c r="S1000" s="84"/>
      <c r="T1000" s="84"/>
      <c r="U1000" s="57"/>
      <c r="V1000" s="89"/>
      <c r="W1000" s="177"/>
      <c r="X1000" s="179"/>
    </row>
    <row r="1001" spans="1:29" ht="21.75" customHeight="1">
      <c r="A1001" s="66" t="str">
        <f>基本登録!$A$20</f>
        <v>５</v>
      </c>
      <c r="B1001" s="282" t="str">
        <f>IF('都個人（男子）'!AC1001="","",VLOOKUP(AC1001,都個人!$B:$G,4,FALSE))</f>
        <v/>
      </c>
      <c r="C1001" s="283"/>
      <c r="D1001" s="283"/>
      <c r="E1001" s="283"/>
      <c r="F1001" s="284"/>
      <c r="G1001" s="72" t="str">
        <f>IF('都個人（男子）'!AC1001="","",VLOOKUP(AC1001,都個人!$B:$G,5,FALSE))</f>
        <v/>
      </c>
      <c r="H1001" s="84"/>
      <c r="I1001" s="84"/>
      <c r="J1001" s="84"/>
      <c r="K1001" s="57"/>
      <c r="L1001" s="89"/>
      <c r="M1001" s="84"/>
      <c r="N1001" s="84"/>
      <c r="O1001" s="84"/>
      <c r="P1001" s="57"/>
      <c r="Q1001" s="89"/>
      <c r="R1001" s="84"/>
      <c r="S1001" s="84"/>
      <c r="T1001" s="84"/>
      <c r="U1001" s="57"/>
      <c r="V1001" s="89"/>
      <c r="W1001" s="177"/>
      <c r="X1001" s="179"/>
    </row>
    <row r="1002" spans="1:29" ht="21.75" customHeight="1">
      <c r="A1002" s="66" t="str">
        <f>基本登録!$A$21</f>
        <v>補</v>
      </c>
      <c r="B1002" s="282" t="str">
        <f>IF('都個人（男子）'!AC1002="","",VLOOKUP(AC1002,都個人!$B:$G,4,FALSE))</f>
        <v/>
      </c>
      <c r="C1002" s="283"/>
      <c r="D1002" s="283"/>
      <c r="E1002" s="283"/>
      <c r="F1002" s="284"/>
      <c r="G1002" s="72" t="str">
        <f>IF('都個人（男子）'!AC1002="","",VLOOKUP(AC1002,都個人!$B:$G,5,FALSE))</f>
        <v/>
      </c>
      <c r="H1002" s="66"/>
      <c r="I1002" s="66"/>
      <c r="J1002" s="66"/>
      <c r="K1002" s="88"/>
      <c r="L1002" s="89"/>
      <c r="M1002" s="66"/>
      <c r="N1002" s="66"/>
      <c r="O1002" s="66"/>
      <c r="P1002" s="88"/>
      <c r="Q1002" s="89"/>
      <c r="R1002" s="66"/>
      <c r="S1002" s="66"/>
      <c r="T1002" s="66"/>
      <c r="U1002" s="88"/>
      <c r="V1002" s="89"/>
      <c r="W1002" s="177"/>
      <c r="X1002" s="179"/>
    </row>
    <row r="1003" spans="1:29" ht="19.5" customHeight="1">
      <c r="A1003" s="177"/>
      <c r="B1003" s="285"/>
      <c r="C1003" s="285"/>
      <c r="D1003" s="285"/>
      <c r="E1003" s="285"/>
      <c r="F1003" s="285"/>
      <c r="G1003" s="286"/>
      <c r="H1003" s="280" t="s">
        <v>5</v>
      </c>
      <c r="I1003" s="287"/>
      <c r="J1003" s="287"/>
      <c r="K1003" s="287"/>
      <c r="L1003" s="89"/>
      <c r="M1003" s="280" t="s">
        <v>5</v>
      </c>
      <c r="N1003" s="287"/>
      <c r="O1003" s="287"/>
      <c r="P1003" s="287"/>
      <c r="Q1003" s="89"/>
      <c r="R1003" s="280" t="s">
        <v>5</v>
      </c>
      <c r="S1003" s="287"/>
      <c r="T1003" s="287"/>
      <c r="U1003" s="287"/>
      <c r="V1003" s="89"/>
      <c r="W1003" s="177"/>
      <c r="X1003" s="179"/>
    </row>
    <row r="1004" spans="1:29" ht="24.75" customHeight="1">
      <c r="A1004" s="276" t="s">
        <v>4</v>
      </c>
      <c r="B1004" s="279"/>
      <c r="C1004" s="279"/>
      <c r="D1004" s="279"/>
      <c r="E1004" s="279"/>
      <c r="F1004" s="279"/>
      <c r="G1004" s="278"/>
      <c r="H1004" s="177"/>
      <c r="I1004" s="178"/>
      <c r="J1004" s="178"/>
      <c r="K1004" s="178"/>
      <c r="L1004" s="179"/>
      <c r="M1004" s="177"/>
      <c r="N1004" s="178"/>
      <c r="O1004" s="178"/>
      <c r="P1004" s="178"/>
      <c r="Q1004" s="179"/>
      <c r="R1004" s="177"/>
      <c r="S1004" s="178"/>
      <c r="T1004" s="178"/>
      <c r="U1004" s="178"/>
      <c r="V1004" s="179"/>
      <c r="W1004" s="177"/>
      <c r="X1004" s="179"/>
    </row>
    <row r="1005" spans="1:29" ht="4.5" customHeight="1">
      <c r="A1005" s="288"/>
      <c r="B1005" s="240"/>
      <c r="C1005" s="240"/>
      <c r="D1005" s="240"/>
      <c r="E1005" s="240"/>
      <c r="F1005" s="240"/>
      <c r="G1005" s="240"/>
      <c r="H1005" s="240"/>
      <c r="I1005" s="240"/>
      <c r="J1005" s="240"/>
      <c r="K1005" s="240"/>
      <c r="L1005" s="240"/>
      <c r="M1005" s="240"/>
      <c r="N1005" s="240"/>
      <c r="O1005" s="240"/>
      <c r="P1005" s="240"/>
      <c r="Q1005" s="240"/>
      <c r="R1005" s="240"/>
      <c r="S1005" s="240"/>
      <c r="T1005" s="240"/>
      <c r="U1005" s="240"/>
      <c r="V1005" s="240"/>
      <c r="W1005" s="240"/>
      <c r="X1005" s="240"/>
    </row>
    <row r="1006" spans="1:29">
      <c r="A1006" s="229" t="s">
        <v>63</v>
      </c>
      <c r="B1006" s="229"/>
      <c r="C1006" s="229"/>
      <c r="D1006" s="229"/>
      <c r="E1006" s="229"/>
      <c r="F1006" s="229"/>
      <c r="G1006" s="229"/>
      <c r="H1006" s="229"/>
      <c r="I1006" s="229"/>
      <c r="J1006" s="229"/>
      <c r="K1006" s="229"/>
      <c r="L1006" s="229"/>
      <c r="M1006" s="229"/>
      <c r="N1006" s="229"/>
      <c r="O1006" s="229"/>
      <c r="P1006" s="229"/>
      <c r="Q1006" s="230"/>
      <c r="R1006" s="231" t="s">
        <v>3</v>
      </c>
      <c r="S1006" s="231"/>
      <c r="T1006" s="231"/>
      <c r="U1006" s="231"/>
      <c r="V1006" s="231"/>
      <c r="W1006" s="231"/>
      <c r="X1006" s="231"/>
    </row>
    <row r="1007" spans="1:29">
      <c r="A1007" s="229" t="s">
        <v>2</v>
      </c>
      <c r="B1007" s="229"/>
      <c r="C1007" s="229"/>
      <c r="D1007" s="229"/>
      <c r="E1007" s="229"/>
      <c r="F1007" s="229"/>
      <c r="G1007" s="229"/>
      <c r="H1007" s="229"/>
      <c r="I1007" s="229"/>
      <c r="J1007" s="229"/>
      <c r="K1007" s="229"/>
      <c r="L1007" s="229"/>
      <c r="M1007" s="229"/>
      <c r="N1007" s="229"/>
      <c r="O1007" s="229"/>
      <c r="P1007" s="229"/>
      <c r="Q1007" s="90"/>
      <c r="R1007" s="231"/>
      <c r="S1007" s="231"/>
      <c r="T1007" s="231"/>
      <c r="U1007" s="231"/>
      <c r="V1007" s="231"/>
      <c r="W1007" s="231"/>
      <c r="X1007" s="231"/>
    </row>
    <row r="1008" spans="1:29" ht="39.75" customHeight="1"/>
    <row r="1009" spans="1:29" ht="34.5" customHeight="1"/>
    <row r="1010" spans="1:29" ht="24.75" customHeight="1">
      <c r="A1010" s="169" t="s">
        <v>12</v>
      </c>
      <c r="B1010" s="169"/>
      <c r="C1010" s="169"/>
      <c r="D1010" s="172" t="str">
        <f>$D$2</f>
        <v>基本登録シートの年度に入力して下さい</v>
      </c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  <c r="T1010" s="172"/>
      <c r="U1010" s="173"/>
      <c r="V1010" s="249" t="s">
        <v>24</v>
      </c>
      <c r="W1010" s="250"/>
      <c r="X1010" s="251"/>
    </row>
    <row r="1011" spans="1:29" ht="26.25" customHeight="1">
      <c r="A1011" s="170"/>
      <c r="B1011" s="170"/>
      <c r="C1011" s="170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  <c r="T1011" s="172"/>
      <c r="U1011" s="173"/>
      <c r="V1011" s="233" t="str">
        <f>IF(VLOOKUP(AC1018,都個人!$B:$G,2,FALSE)="","",VLOOKUP(AC1018,都個人!$B:$G,2,FALSE))</f>
        <v/>
      </c>
      <c r="W1011" s="234"/>
      <c r="X1011" s="235"/>
    </row>
    <row r="1012" spans="1:29" ht="27" customHeight="1">
      <c r="A1012" s="177" t="s">
        <v>23</v>
      </c>
      <c r="B1012" s="178"/>
      <c r="C1012" s="179"/>
      <c r="D1012" s="241"/>
      <c r="E1012" s="82" t="s">
        <v>22</v>
      </c>
      <c r="F1012" s="241"/>
      <c r="G1012" s="249" t="s">
        <v>21</v>
      </c>
      <c r="H1012" s="250"/>
      <c r="I1012" s="251"/>
      <c r="J1012" s="255" t="str">
        <f>基本登録!$B$2</f>
        <v>基本登録シートの学校番号に入力して下さい</v>
      </c>
      <c r="K1012" s="256"/>
      <c r="L1012" s="256"/>
      <c r="M1012" s="256"/>
      <c r="N1012" s="256"/>
      <c r="O1012" s="256"/>
      <c r="P1012" s="256"/>
      <c r="Q1012" s="256"/>
      <c r="R1012" s="256"/>
      <c r="S1012" s="256"/>
      <c r="T1012" s="257"/>
      <c r="U1012" s="83"/>
      <c r="V1012" s="236"/>
      <c r="W1012" s="237"/>
      <c r="X1012" s="238"/>
    </row>
    <row r="1013" spans="1:29" ht="9.75" customHeight="1">
      <c r="A1013" s="186">
        <f>基本登録!$B$1</f>
        <v>0</v>
      </c>
      <c r="B1013" s="187"/>
      <c r="C1013" s="188"/>
      <c r="D1013" s="252"/>
      <c r="E1013" s="258" t="s">
        <v>50</v>
      </c>
      <c r="F1013" s="254"/>
      <c r="G1013" s="261" t="s">
        <v>20</v>
      </c>
      <c r="H1013" s="262"/>
      <c r="I1013" s="263"/>
      <c r="J1013" s="267">
        <f>基本登録!$B$3</f>
        <v>0</v>
      </c>
      <c r="K1013" s="268"/>
      <c r="L1013" s="268"/>
      <c r="M1013" s="268"/>
      <c r="N1013" s="268"/>
      <c r="O1013" s="268"/>
      <c r="P1013" s="268"/>
      <c r="Q1013" s="268"/>
      <c r="R1013" s="268"/>
      <c r="S1013" s="268"/>
      <c r="T1013" s="269"/>
      <c r="U1013" s="239"/>
      <c r="V1013" s="240"/>
      <c r="W1013" s="240"/>
      <c r="X1013" s="240"/>
    </row>
    <row r="1014" spans="1:29" ht="16.5" customHeight="1">
      <c r="A1014" s="189"/>
      <c r="B1014" s="190"/>
      <c r="C1014" s="191"/>
      <c r="D1014" s="252"/>
      <c r="E1014" s="259"/>
      <c r="F1014" s="254"/>
      <c r="G1014" s="264"/>
      <c r="H1014" s="265"/>
      <c r="I1014" s="266"/>
      <c r="J1014" s="270"/>
      <c r="K1014" s="271"/>
      <c r="L1014" s="271"/>
      <c r="M1014" s="271"/>
      <c r="N1014" s="271"/>
      <c r="O1014" s="271"/>
      <c r="P1014" s="271"/>
      <c r="Q1014" s="271"/>
      <c r="R1014" s="271"/>
      <c r="S1014" s="271"/>
      <c r="T1014" s="272"/>
      <c r="U1014" s="241"/>
      <c r="V1014" s="243" t="s">
        <v>19</v>
      </c>
      <c r="W1014" s="245" t="s">
        <v>11</v>
      </c>
      <c r="X1014" s="246"/>
    </row>
    <row r="1015" spans="1:29" ht="27" customHeight="1">
      <c r="A1015" s="192"/>
      <c r="B1015" s="193"/>
      <c r="C1015" s="194"/>
      <c r="D1015" s="253"/>
      <c r="E1015" s="260"/>
      <c r="F1015" s="242"/>
      <c r="G1015" s="273" t="s">
        <v>18</v>
      </c>
      <c r="H1015" s="274"/>
      <c r="I1015" s="275"/>
      <c r="J1015" s="80" t="s">
        <v>32</v>
      </c>
      <c r="K1015" s="81" t="s">
        <v>33</v>
      </c>
      <c r="L1015" s="81" t="s">
        <v>34</v>
      </c>
      <c r="M1015" s="81" t="s">
        <v>35</v>
      </c>
      <c r="N1015" s="81" t="s">
        <v>36</v>
      </c>
      <c r="O1015" s="81" t="s">
        <v>37</v>
      </c>
      <c r="P1015" s="81" t="s">
        <v>38</v>
      </c>
      <c r="Q1015" s="63" t="str">
        <f>IF(AC1018="","",AC1018)</f>
        <v/>
      </c>
      <c r="R1015" s="81" t="s">
        <v>39</v>
      </c>
      <c r="S1015" s="58"/>
      <c r="T1015" s="59"/>
      <c r="U1015" s="242"/>
      <c r="V1015" s="244"/>
      <c r="W1015" s="247"/>
      <c r="X1015" s="248"/>
    </row>
    <row r="1016" spans="1:29" ht="4.5" customHeight="1"/>
    <row r="1017" spans="1:29" ht="21.75" customHeight="1">
      <c r="A1017" s="66" t="s">
        <v>10</v>
      </c>
      <c r="B1017" s="276" t="s">
        <v>9</v>
      </c>
      <c r="C1017" s="277"/>
      <c r="D1017" s="277"/>
      <c r="E1017" s="277"/>
      <c r="F1017" s="278"/>
      <c r="G1017" s="85" t="s">
        <v>8</v>
      </c>
      <c r="H1017" s="86"/>
      <c r="I1017" s="279" t="str">
        <f>IFERROR(VLOOKUP(D1010,基本登録!$B$8:$G$13,5,FALSE),"")</f>
        <v>予選</v>
      </c>
      <c r="J1017" s="279"/>
      <c r="K1017" s="279"/>
      <c r="L1017" s="87"/>
      <c r="M1017" s="86"/>
      <c r="N1017" s="279" t="str">
        <f>IFERROR(VLOOKUP(D1010,基本登録!$B$8:$G$13,6,FALSE),"")</f>
        <v>準決勝</v>
      </c>
      <c r="O1017" s="279"/>
      <c r="P1017" s="279"/>
      <c r="Q1017" s="87"/>
      <c r="R1017" s="91"/>
      <c r="S1017" s="277"/>
      <c r="T1017" s="277"/>
      <c r="U1017" s="277"/>
      <c r="V1017" s="92"/>
      <c r="W1017" s="280" t="s">
        <v>7</v>
      </c>
      <c r="X1017" s="281"/>
    </row>
    <row r="1018" spans="1:29" ht="21.75" customHeight="1">
      <c r="A1018" s="71" t="str">
        <f>基本登録!$A$16</f>
        <v>１</v>
      </c>
      <c r="B1018" s="282" t="str">
        <f>IF('都個人（男子）'!AC1018="","",VLOOKUP(AC1018,都個人!$B:$G,4,FALSE))</f>
        <v/>
      </c>
      <c r="C1018" s="283"/>
      <c r="D1018" s="283"/>
      <c r="E1018" s="283"/>
      <c r="F1018" s="284"/>
      <c r="G1018" s="72" t="str">
        <f>IF('都個人（男子）'!AC1018="","",VLOOKUP(AC1018,都個人!$B:$G,5,FALSE))</f>
        <v/>
      </c>
      <c r="H1018" s="84"/>
      <c r="I1018" s="84"/>
      <c r="J1018" s="84"/>
      <c r="K1018" s="57"/>
      <c r="L1018" s="89"/>
      <c r="M1018" s="84"/>
      <c r="N1018" s="84"/>
      <c r="O1018" s="84"/>
      <c r="P1018" s="57"/>
      <c r="Q1018" s="89"/>
      <c r="R1018" s="84"/>
      <c r="S1018" s="84"/>
      <c r="T1018" s="84"/>
      <c r="U1018" s="57"/>
      <c r="V1018" s="89"/>
      <c r="W1018" s="177"/>
      <c r="X1018" s="179"/>
      <c r="Y1018" s="75"/>
      <c r="AC1018" s="54" t="str">
        <f>都個人!B51</f>
        <v/>
      </c>
    </row>
    <row r="1019" spans="1:29" ht="21.75" customHeight="1">
      <c r="A1019" s="66" t="str">
        <f>基本登録!$A$17</f>
        <v>２</v>
      </c>
      <c r="B1019" s="282" t="str">
        <f>IF('都個人（男子）'!AC1019="","",VLOOKUP(AC1019,都個人!$B:$G,4,FALSE))</f>
        <v/>
      </c>
      <c r="C1019" s="283"/>
      <c r="D1019" s="283"/>
      <c r="E1019" s="283"/>
      <c r="F1019" s="284"/>
      <c r="G1019" s="72" t="str">
        <f>IF('都個人（男子）'!AC1019="","",VLOOKUP(AC1019,都個人!$B:$G,5,FALSE))</f>
        <v/>
      </c>
      <c r="H1019" s="84"/>
      <c r="I1019" s="84"/>
      <c r="J1019" s="84"/>
      <c r="K1019" s="57"/>
      <c r="L1019" s="89"/>
      <c r="M1019" s="84"/>
      <c r="N1019" s="84"/>
      <c r="O1019" s="84"/>
      <c r="P1019" s="57"/>
      <c r="Q1019" s="89"/>
      <c r="R1019" s="84"/>
      <c r="S1019" s="84"/>
      <c r="T1019" s="84"/>
      <c r="U1019" s="57"/>
      <c r="V1019" s="89"/>
      <c r="W1019" s="177"/>
      <c r="X1019" s="179"/>
    </row>
    <row r="1020" spans="1:29" ht="21.75" customHeight="1">
      <c r="A1020" s="66" t="str">
        <f>基本登録!$A$18</f>
        <v>３</v>
      </c>
      <c r="B1020" s="282" t="str">
        <f>IF('都個人（男子）'!AC1020="","",VLOOKUP(AC1020,都個人!$B:$G,4,FALSE))</f>
        <v/>
      </c>
      <c r="C1020" s="283"/>
      <c r="D1020" s="283"/>
      <c r="E1020" s="283"/>
      <c r="F1020" s="284"/>
      <c r="G1020" s="72" t="str">
        <f>IF('都個人（男子）'!AC1020="","",VLOOKUP(AC1020,都個人!$B:$G,5,FALSE))</f>
        <v/>
      </c>
      <c r="H1020" s="84"/>
      <c r="I1020" s="84"/>
      <c r="J1020" s="84"/>
      <c r="K1020" s="57"/>
      <c r="L1020" s="89"/>
      <c r="M1020" s="84"/>
      <c r="N1020" s="84"/>
      <c r="O1020" s="84"/>
      <c r="P1020" s="57"/>
      <c r="Q1020" s="89"/>
      <c r="R1020" s="84"/>
      <c r="S1020" s="84"/>
      <c r="T1020" s="84"/>
      <c r="U1020" s="57"/>
      <c r="V1020" s="89"/>
      <c r="W1020" s="177"/>
      <c r="X1020" s="179"/>
    </row>
    <row r="1021" spans="1:29" ht="21.75" customHeight="1">
      <c r="A1021" s="66" t="str">
        <f>基本登録!$A$19</f>
        <v>４</v>
      </c>
      <c r="B1021" s="282" t="str">
        <f>IF('都個人（男子）'!AC1021="","",VLOOKUP(AC1021,都個人!$B:$G,4,FALSE))</f>
        <v/>
      </c>
      <c r="C1021" s="283"/>
      <c r="D1021" s="283"/>
      <c r="E1021" s="283"/>
      <c r="F1021" s="284"/>
      <c r="G1021" s="72" t="str">
        <f>IF('都個人（男子）'!AC1021="","",VLOOKUP(AC1021,都個人!$B:$G,5,FALSE))</f>
        <v/>
      </c>
      <c r="H1021" s="84"/>
      <c r="I1021" s="84"/>
      <c r="J1021" s="84"/>
      <c r="K1021" s="57"/>
      <c r="L1021" s="89"/>
      <c r="M1021" s="84"/>
      <c r="N1021" s="84"/>
      <c r="O1021" s="84"/>
      <c r="P1021" s="57"/>
      <c r="Q1021" s="89"/>
      <c r="R1021" s="84"/>
      <c r="S1021" s="84"/>
      <c r="T1021" s="84"/>
      <c r="U1021" s="57"/>
      <c r="V1021" s="89"/>
      <c r="W1021" s="177"/>
      <c r="X1021" s="179"/>
    </row>
    <row r="1022" spans="1:29" ht="21.75" customHeight="1">
      <c r="A1022" s="66" t="str">
        <f>基本登録!$A$20</f>
        <v>５</v>
      </c>
      <c r="B1022" s="282" t="str">
        <f>IF('都個人（男子）'!AC1022="","",VLOOKUP(AC1022,都個人!$B:$G,4,FALSE))</f>
        <v/>
      </c>
      <c r="C1022" s="283"/>
      <c r="D1022" s="283"/>
      <c r="E1022" s="283"/>
      <c r="F1022" s="284"/>
      <c r="G1022" s="72" t="str">
        <f>IF('都個人（男子）'!AC1022="","",VLOOKUP(AC1022,都個人!$B:$G,5,FALSE))</f>
        <v/>
      </c>
      <c r="H1022" s="84"/>
      <c r="I1022" s="84"/>
      <c r="J1022" s="84"/>
      <c r="K1022" s="57"/>
      <c r="L1022" s="89"/>
      <c r="M1022" s="84"/>
      <c r="N1022" s="84"/>
      <c r="O1022" s="84"/>
      <c r="P1022" s="57"/>
      <c r="Q1022" s="89"/>
      <c r="R1022" s="84"/>
      <c r="S1022" s="84"/>
      <c r="T1022" s="84"/>
      <c r="U1022" s="57"/>
      <c r="V1022" s="89"/>
      <c r="W1022" s="177"/>
      <c r="X1022" s="179"/>
    </row>
    <row r="1023" spans="1:29" ht="21.75" customHeight="1">
      <c r="A1023" s="66" t="str">
        <f>基本登録!$A$21</f>
        <v>補</v>
      </c>
      <c r="B1023" s="282" t="str">
        <f>IF('都個人（男子）'!AC1023="","",VLOOKUP(AC1023,都個人!$B:$G,4,FALSE))</f>
        <v/>
      </c>
      <c r="C1023" s="283"/>
      <c r="D1023" s="283"/>
      <c r="E1023" s="283"/>
      <c r="F1023" s="284"/>
      <c r="G1023" s="72" t="str">
        <f>IF('都個人（男子）'!AC1023="","",VLOOKUP(AC1023,都個人!$B:$G,5,FALSE))</f>
        <v/>
      </c>
      <c r="H1023" s="66"/>
      <c r="I1023" s="66"/>
      <c r="J1023" s="66"/>
      <c r="K1023" s="88"/>
      <c r="L1023" s="89"/>
      <c r="M1023" s="66"/>
      <c r="N1023" s="66"/>
      <c r="O1023" s="66"/>
      <c r="P1023" s="88"/>
      <c r="Q1023" s="89"/>
      <c r="R1023" s="66"/>
      <c r="S1023" s="66"/>
      <c r="T1023" s="66"/>
      <c r="U1023" s="88"/>
      <c r="V1023" s="89"/>
      <c r="W1023" s="177"/>
      <c r="X1023" s="179"/>
    </row>
    <row r="1024" spans="1:29" ht="19.5" customHeight="1">
      <c r="A1024" s="177"/>
      <c r="B1024" s="285"/>
      <c r="C1024" s="285"/>
      <c r="D1024" s="285"/>
      <c r="E1024" s="285"/>
      <c r="F1024" s="285"/>
      <c r="G1024" s="286"/>
      <c r="H1024" s="280" t="s">
        <v>5</v>
      </c>
      <c r="I1024" s="287"/>
      <c r="J1024" s="287"/>
      <c r="K1024" s="287"/>
      <c r="L1024" s="89"/>
      <c r="M1024" s="280" t="s">
        <v>5</v>
      </c>
      <c r="N1024" s="287"/>
      <c r="O1024" s="287"/>
      <c r="P1024" s="287"/>
      <c r="Q1024" s="89"/>
      <c r="R1024" s="280" t="s">
        <v>5</v>
      </c>
      <c r="S1024" s="287"/>
      <c r="T1024" s="287"/>
      <c r="U1024" s="287"/>
      <c r="V1024" s="89"/>
      <c r="W1024" s="177"/>
      <c r="X1024" s="179"/>
    </row>
    <row r="1025" spans="1:29" ht="24.75" customHeight="1">
      <c r="A1025" s="276" t="s">
        <v>4</v>
      </c>
      <c r="B1025" s="279"/>
      <c r="C1025" s="279"/>
      <c r="D1025" s="279"/>
      <c r="E1025" s="279"/>
      <c r="F1025" s="279"/>
      <c r="G1025" s="278"/>
      <c r="H1025" s="177"/>
      <c r="I1025" s="178"/>
      <c r="J1025" s="178"/>
      <c r="K1025" s="178"/>
      <c r="L1025" s="179"/>
      <c r="M1025" s="177"/>
      <c r="N1025" s="178"/>
      <c r="O1025" s="178"/>
      <c r="P1025" s="178"/>
      <c r="Q1025" s="179"/>
      <c r="R1025" s="177"/>
      <c r="S1025" s="178"/>
      <c r="T1025" s="178"/>
      <c r="U1025" s="178"/>
      <c r="V1025" s="179"/>
      <c r="W1025" s="177"/>
      <c r="X1025" s="179"/>
    </row>
    <row r="1026" spans="1:29" ht="4.5" customHeight="1">
      <c r="A1026" s="288"/>
      <c r="B1026" s="240"/>
      <c r="C1026" s="240"/>
      <c r="D1026" s="240"/>
      <c r="E1026" s="240"/>
      <c r="F1026" s="240"/>
      <c r="G1026" s="240"/>
      <c r="H1026" s="240"/>
      <c r="I1026" s="240"/>
      <c r="J1026" s="240"/>
      <c r="K1026" s="240"/>
      <c r="L1026" s="240"/>
      <c r="M1026" s="240"/>
      <c r="N1026" s="240"/>
      <c r="O1026" s="240"/>
      <c r="P1026" s="240"/>
      <c r="Q1026" s="240"/>
      <c r="R1026" s="240"/>
      <c r="S1026" s="240"/>
      <c r="T1026" s="240"/>
      <c r="U1026" s="240"/>
      <c r="V1026" s="240"/>
      <c r="W1026" s="240"/>
      <c r="X1026" s="240"/>
    </row>
    <row r="1027" spans="1:29">
      <c r="A1027" s="229" t="s">
        <v>63</v>
      </c>
      <c r="B1027" s="229"/>
      <c r="C1027" s="229"/>
      <c r="D1027" s="229"/>
      <c r="E1027" s="229"/>
      <c r="F1027" s="229"/>
      <c r="G1027" s="229"/>
      <c r="H1027" s="229"/>
      <c r="I1027" s="229"/>
      <c r="J1027" s="229"/>
      <c r="K1027" s="229"/>
      <c r="L1027" s="229"/>
      <c r="M1027" s="229"/>
      <c r="N1027" s="229"/>
      <c r="O1027" s="229"/>
      <c r="P1027" s="229"/>
      <c r="Q1027" s="230"/>
      <c r="R1027" s="231" t="s">
        <v>3</v>
      </c>
      <c r="S1027" s="231"/>
      <c r="T1027" s="231"/>
      <c r="U1027" s="231"/>
      <c r="V1027" s="231"/>
      <c r="W1027" s="231"/>
      <c r="X1027" s="231"/>
    </row>
    <row r="1028" spans="1:29">
      <c r="A1028" s="229" t="s">
        <v>2</v>
      </c>
      <c r="B1028" s="229"/>
      <c r="C1028" s="229"/>
      <c r="D1028" s="229"/>
      <c r="E1028" s="229"/>
      <c r="F1028" s="229"/>
      <c r="G1028" s="229"/>
      <c r="H1028" s="229"/>
      <c r="I1028" s="229"/>
      <c r="J1028" s="229"/>
      <c r="K1028" s="229"/>
      <c r="L1028" s="229"/>
      <c r="M1028" s="229"/>
      <c r="N1028" s="229"/>
      <c r="O1028" s="229"/>
      <c r="P1028" s="229"/>
      <c r="Q1028" s="90"/>
      <c r="R1028" s="231"/>
      <c r="S1028" s="231"/>
      <c r="T1028" s="231"/>
      <c r="U1028" s="231"/>
      <c r="V1028" s="231"/>
      <c r="W1028" s="231"/>
      <c r="X1028" s="231"/>
    </row>
    <row r="1029" spans="1:29" ht="39.75" customHeight="1"/>
    <row r="1030" spans="1:29" ht="34.5" customHeight="1"/>
    <row r="1031" spans="1:29" ht="24.75" customHeight="1">
      <c r="A1031" s="169" t="s">
        <v>12</v>
      </c>
      <c r="B1031" s="169"/>
      <c r="C1031" s="169"/>
      <c r="D1031" s="172" t="str">
        <f>$D$2</f>
        <v>基本登録シートの年度に入力して下さい</v>
      </c>
      <c r="E1031" s="172"/>
      <c r="F1031" s="172"/>
      <c r="G1031" s="172"/>
      <c r="H1031" s="172"/>
      <c r="I1031" s="172"/>
      <c r="J1031" s="172"/>
      <c r="K1031" s="172"/>
      <c r="L1031" s="172"/>
      <c r="M1031" s="172"/>
      <c r="N1031" s="172"/>
      <c r="O1031" s="172"/>
      <c r="P1031" s="172"/>
      <c r="Q1031" s="172"/>
      <c r="R1031" s="172"/>
      <c r="S1031" s="172"/>
      <c r="T1031" s="172"/>
      <c r="U1031" s="173"/>
      <c r="V1031" s="249" t="s">
        <v>24</v>
      </c>
      <c r="W1031" s="250"/>
      <c r="X1031" s="251"/>
    </row>
    <row r="1032" spans="1:29" ht="26.25" customHeight="1">
      <c r="A1032" s="170"/>
      <c r="B1032" s="170"/>
      <c r="C1032" s="170"/>
      <c r="D1032" s="172"/>
      <c r="E1032" s="172"/>
      <c r="F1032" s="172"/>
      <c r="G1032" s="172"/>
      <c r="H1032" s="172"/>
      <c r="I1032" s="172"/>
      <c r="J1032" s="172"/>
      <c r="K1032" s="172"/>
      <c r="L1032" s="172"/>
      <c r="M1032" s="172"/>
      <c r="N1032" s="172"/>
      <c r="O1032" s="172"/>
      <c r="P1032" s="172"/>
      <c r="Q1032" s="172"/>
      <c r="R1032" s="172"/>
      <c r="S1032" s="172"/>
      <c r="T1032" s="172"/>
      <c r="U1032" s="173"/>
      <c r="V1032" s="233" t="str">
        <f>IF(VLOOKUP(AC1039,都個人!$B:$G,2,FALSE)="","",VLOOKUP(AC1039,都個人!$B:$G,2,FALSE))</f>
        <v/>
      </c>
      <c r="W1032" s="234"/>
      <c r="X1032" s="235"/>
    </row>
    <row r="1033" spans="1:29" ht="27" customHeight="1">
      <c r="A1033" s="177" t="s">
        <v>23</v>
      </c>
      <c r="B1033" s="178"/>
      <c r="C1033" s="179"/>
      <c r="D1033" s="241"/>
      <c r="E1033" s="82" t="s">
        <v>22</v>
      </c>
      <c r="F1033" s="241"/>
      <c r="G1033" s="249" t="s">
        <v>21</v>
      </c>
      <c r="H1033" s="250"/>
      <c r="I1033" s="251"/>
      <c r="J1033" s="255" t="str">
        <f>基本登録!$B$2</f>
        <v>基本登録シートの学校番号に入力して下さい</v>
      </c>
      <c r="K1033" s="256"/>
      <c r="L1033" s="256"/>
      <c r="M1033" s="256"/>
      <c r="N1033" s="256"/>
      <c r="O1033" s="256"/>
      <c r="P1033" s="256"/>
      <c r="Q1033" s="256"/>
      <c r="R1033" s="256"/>
      <c r="S1033" s="256"/>
      <c r="T1033" s="257"/>
      <c r="U1033" s="83"/>
      <c r="V1033" s="236"/>
      <c r="W1033" s="237"/>
      <c r="X1033" s="238"/>
    </row>
    <row r="1034" spans="1:29" ht="9.75" customHeight="1">
      <c r="A1034" s="186">
        <f>基本登録!$B$1</f>
        <v>0</v>
      </c>
      <c r="B1034" s="187"/>
      <c r="C1034" s="188"/>
      <c r="D1034" s="252"/>
      <c r="E1034" s="258" t="s">
        <v>50</v>
      </c>
      <c r="F1034" s="254"/>
      <c r="G1034" s="261" t="s">
        <v>20</v>
      </c>
      <c r="H1034" s="262"/>
      <c r="I1034" s="263"/>
      <c r="J1034" s="267">
        <f>基本登録!$B$3</f>
        <v>0</v>
      </c>
      <c r="K1034" s="268"/>
      <c r="L1034" s="268"/>
      <c r="M1034" s="268"/>
      <c r="N1034" s="268"/>
      <c r="O1034" s="268"/>
      <c r="P1034" s="268"/>
      <c r="Q1034" s="268"/>
      <c r="R1034" s="268"/>
      <c r="S1034" s="268"/>
      <c r="T1034" s="269"/>
      <c r="U1034" s="239"/>
      <c r="V1034" s="240"/>
      <c r="W1034" s="240"/>
      <c r="X1034" s="240"/>
    </row>
    <row r="1035" spans="1:29" ht="16.5" customHeight="1">
      <c r="A1035" s="189"/>
      <c r="B1035" s="190"/>
      <c r="C1035" s="191"/>
      <c r="D1035" s="252"/>
      <c r="E1035" s="259"/>
      <c r="F1035" s="254"/>
      <c r="G1035" s="264"/>
      <c r="H1035" s="265"/>
      <c r="I1035" s="266"/>
      <c r="J1035" s="270"/>
      <c r="K1035" s="271"/>
      <c r="L1035" s="271"/>
      <c r="M1035" s="271"/>
      <c r="N1035" s="271"/>
      <c r="O1035" s="271"/>
      <c r="P1035" s="271"/>
      <c r="Q1035" s="271"/>
      <c r="R1035" s="271"/>
      <c r="S1035" s="271"/>
      <c r="T1035" s="272"/>
      <c r="U1035" s="241"/>
      <c r="V1035" s="243" t="s">
        <v>19</v>
      </c>
      <c r="W1035" s="245" t="s">
        <v>11</v>
      </c>
      <c r="X1035" s="246"/>
    </row>
    <row r="1036" spans="1:29" ht="27" customHeight="1">
      <c r="A1036" s="192"/>
      <c r="B1036" s="193"/>
      <c r="C1036" s="194"/>
      <c r="D1036" s="253"/>
      <c r="E1036" s="260"/>
      <c r="F1036" s="242"/>
      <c r="G1036" s="273" t="s">
        <v>18</v>
      </c>
      <c r="H1036" s="274"/>
      <c r="I1036" s="275"/>
      <c r="J1036" s="80" t="s">
        <v>32</v>
      </c>
      <c r="K1036" s="81" t="s">
        <v>33</v>
      </c>
      <c r="L1036" s="81" t="s">
        <v>34</v>
      </c>
      <c r="M1036" s="81" t="s">
        <v>35</v>
      </c>
      <c r="N1036" s="81" t="s">
        <v>36</v>
      </c>
      <c r="O1036" s="81" t="s">
        <v>37</v>
      </c>
      <c r="P1036" s="81" t="s">
        <v>38</v>
      </c>
      <c r="Q1036" s="63" t="str">
        <f>IF(AC1039="","",AC1039)</f>
        <v/>
      </c>
      <c r="R1036" s="81" t="s">
        <v>39</v>
      </c>
      <c r="S1036" s="58"/>
      <c r="T1036" s="59"/>
      <c r="U1036" s="242"/>
      <c r="V1036" s="244"/>
      <c r="W1036" s="247"/>
      <c r="X1036" s="248"/>
    </row>
    <row r="1037" spans="1:29" ht="4.5" customHeight="1"/>
    <row r="1038" spans="1:29" ht="21.75" customHeight="1">
      <c r="A1038" s="66" t="s">
        <v>10</v>
      </c>
      <c r="B1038" s="276" t="s">
        <v>9</v>
      </c>
      <c r="C1038" s="277"/>
      <c r="D1038" s="277"/>
      <c r="E1038" s="277"/>
      <c r="F1038" s="278"/>
      <c r="G1038" s="85" t="s">
        <v>8</v>
      </c>
      <c r="H1038" s="86"/>
      <c r="I1038" s="279" t="str">
        <f>IFERROR(VLOOKUP(D1031,基本登録!$B$8:$G$13,5,FALSE),"")</f>
        <v>予選</v>
      </c>
      <c r="J1038" s="279"/>
      <c r="K1038" s="279"/>
      <c r="L1038" s="87"/>
      <c r="M1038" s="86"/>
      <c r="N1038" s="279" t="str">
        <f>IFERROR(VLOOKUP(D1031,基本登録!$B$8:$G$13,6,FALSE),"")</f>
        <v>準決勝</v>
      </c>
      <c r="O1038" s="279"/>
      <c r="P1038" s="279"/>
      <c r="Q1038" s="87"/>
      <c r="R1038" s="91"/>
      <c r="S1038" s="277"/>
      <c r="T1038" s="277"/>
      <c r="U1038" s="277"/>
      <c r="V1038" s="92"/>
      <c r="W1038" s="280" t="s">
        <v>7</v>
      </c>
      <c r="X1038" s="281"/>
    </row>
    <row r="1039" spans="1:29" ht="21.75" customHeight="1">
      <c r="A1039" s="71" t="str">
        <f>基本登録!$A$16</f>
        <v>１</v>
      </c>
      <c r="B1039" s="282" t="str">
        <f>IF('都個人（男子）'!AC1039="","",VLOOKUP(AC1039,都個人!$B:$G,4,FALSE))</f>
        <v/>
      </c>
      <c r="C1039" s="283"/>
      <c r="D1039" s="283"/>
      <c r="E1039" s="283"/>
      <c r="F1039" s="284"/>
      <c r="G1039" s="72" t="str">
        <f>IF('都個人（男子）'!AC1039="","",VLOOKUP(AC1039,都個人!$B:$G,5,FALSE))</f>
        <v/>
      </c>
      <c r="H1039" s="84"/>
      <c r="I1039" s="84"/>
      <c r="J1039" s="84"/>
      <c r="K1039" s="57"/>
      <c r="L1039" s="89"/>
      <c r="M1039" s="84"/>
      <c r="N1039" s="84"/>
      <c r="O1039" s="84"/>
      <c r="P1039" s="57"/>
      <c r="Q1039" s="89"/>
      <c r="R1039" s="84"/>
      <c r="S1039" s="84"/>
      <c r="T1039" s="84"/>
      <c r="U1039" s="57"/>
      <c r="V1039" s="89"/>
      <c r="W1039" s="177"/>
      <c r="X1039" s="179"/>
      <c r="Y1039" s="75"/>
      <c r="AC1039" s="54" t="str">
        <f>都個人!B52</f>
        <v/>
      </c>
    </row>
    <row r="1040" spans="1:29" ht="21.75" customHeight="1">
      <c r="A1040" s="66" t="str">
        <f>基本登録!$A$17</f>
        <v>２</v>
      </c>
      <c r="B1040" s="282" t="str">
        <f>IF('都個人（男子）'!AC1040="","",VLOOKUP(AC1040,都個人!$B:$G,4,FALSE))</f>
        <v/>
      </c>
      <c r="C1040" s="283"/>
      <c r="D1040" s="283"/>
      <c r="E1040" s="283"/>
      <c r="F1040" s="284"/>
      <c r="G1040" s="72" t="str">
        <f>IF('都個人（男子）'!AC1040="","",VLOOKUP(AC1040,都個人!$B:$G,5,FALSE))</f>
        <v/>
      </c>
      <c r="H1040" s="84"/>
      <c r="I1040" s="84"/>
      <c r="J1040" s="84"/>
      <c r="K1040" s="57"/>
      <c r="L1040" s="89"/>
      <c r="M1040" s="84"/>
      <c r="N1040" s="84"/>
      <c r="O1040" s="84"/>
      <c r="P1040" s="57"/>
      <c r="Q1040" s="89"/>
      <c r="R1040" s="84"/>
      <c r="S1040" s="84"/>
      <c r="T1040" s="84"/>
      <c r="U1040" s="57"/>
      <c r="V1040" s="89"/>
      <c r="W1040" s="177"/>
      <c r="X1040" s="179"/>
    </row>
    <row r="1041" spans="1:24" ht="21.75" customHeight="1">
      <c r="A1041" s="66" t="str">
        <f>基本登録!$A$18</f>
        <v>３</v>
      </c>
      <c r="B1041" s="282" t="str">
        <f>IF('都個人（男子）'!AC1041="","",VLOOKUP(AC1041,都個人!$B:$G,4,FALSE))</f>
        <v/>
      </c>
      <c r="C1041" s="283"/>
      <c r="D1041" s="283"/>
      <c r="E1041" s="283"/>
      <c r="F1041" s="284"/>
      <c r="G1041" s="72" t="str">
        <f>IF('都個人（男子）'!AC1041="","",VLOOKUP(AC1041,都個人!$B:$G,5,FALSE))</f>
        <v/>
      </c>
      <c r="H1041" s="84"/>
      <c r="I1041" s="84"/>
      <c r="J1041" s="84"/>
      <c r="K1041" s="57"/>
      <c r="L1041" s="89"/>
      <c r="M1041" s="84"/>
      <c r="N1041" s="84"/>
      <c r="O1041" s="84"/>
      <c r="P1041" s="57"/>
      <c r="Q1041" s="89"/>
      <c r="R1041" s="84"/>
      <c r="S1041" s="84"/>
      <c r="T1041" s="84"/>
      <c r="U1041" s="57"/>
      <c r="V1041" s="89"/>
      <c r="W1041" s="177"/>
      <c r="X1041" s="179"/>
    </row>
    <row r="1042" spans="1:24" ht="21.75" customHeight="1">
      <c r="A1042" s="66" t="str">
        <f>基本登録!$A$19</f>
        <v>４</v>
      </c>
      <c r="B1042" s="282" t="str">
        <f>IF('都個人（男子）'!AC1042="","",VLOOKUP(AC1042,都個人!$B:$G,4,FALSE))</f>
        <v/>
      </c>
      <c r="C1042" s="283"/>
      <c r="D1042" s="283"/>
      <c r="E1042" s="283"/>
      <c r="F1042" s="284"/>
      <c r="G1042" s="72" t="str">
        <f>IF('都個人（男子）'!AC1042="","",VLOOKUP(AC1042,都個人!$B:$G,5,FALSE))</f>
        <v/>
      </c>
      <c r="H1042" s="84"/>
      <c r="I1042" s="84"/>
      <c r="J1042" s="84"/>
      <c r="K1042" s="57"/>
      <c r="L1042" s="89"/>
      <c r="M1042" s="84"/>
      <c r="N1042" s="84"/>
      <c r="O1042" s="84"/>
      <c r="P1042" s="57"/>
      <c r="Q1042" s="89"/>
      <c r="R1042" s="84"/>
      <c r="S1042" s="84"/>
      <c r="T1042" s="84"/>
      <c r="U1042" s="57"/>
      <c r="V1042" s="89"/>
      <c r="W1042" s="177"/>
      <c r="X1042" s="179"/>
    </row>
    <row r="1043" spans="1:24" ht="21.75" customHeight="1">
      <c r="A1043" s="66" t="str">
        <f>基本登録!$A$20</f>
        <v>５</v>
      </c>
      <c r="B1043" s="282" t="str">
        <f>IF('都個人（男子）'!AC1043="","",VLOOKUP(AC1043,都個人!$B:$G,4,FALSE))</f>
        <v/>
      </c>
      <c r="C1043" s="283"/>
      <c r="D1043" s="283"/>
      <c r="E1043" s="283"/>
      <c r="F1043" s="284"/>
      <c r="G1043" s="72" t="str">
        <f>IF('都個人（男子）'!AC1043="","",VLOOKUP(AC1043,都個人!$B:$G,5,FALSE))</f>
        <v/>
      </c>
      <c r="H1043" s="84"/>
      <c r="I1043" s="84"/>
      <c r="J1043" s="84"/>
      <c r="K1043" s="57"/>
      <c r="L1043" s="89"/>
      <c r="M1043" s="84"/>
      <c r="N1043" s="84"/>
      <c r="O1043" s="84"/>
      <c r="P1043" s="57"/>
      <c r="Q1043" s="89"/>
      <c r="R1043" s="84"/>
      <c r="S1043" s="84"/>
      <c r="T1043" s="84"/>
      <c r="U1043" s="57"/>
      <c r="V1043" s="89"/>
      <c r="W1043" s="177"/>
      <c r="X1043" s="179"/>
    </row>
    <row r="1044" spans="1:24" ht="21.75" customHeight="1">
      <c r="A1044" s="66" t="str">
        <f>基本登録!$A$21</f>
        <v>補</v>
      </c>
      <c r="B1044" s="282" t="str">
        <f>IF('都個人（男子）'!AC1044="","",VLOOKUP(AC1044,都個人!$B:$G,4,FALSE))</f>
        <v/>
      </c>
      <c r="C1044" s="283"/>
      <c r="D1044" s="283"/>
      <c r="E1044" s="283"/>
      <c r="F1044" s="284"/>
      <c r="G1044" s="72" t="str">
        <f>IF('都個人（男子）'!AC1044="","",VLOOKUP(AC1044,都個人!$B:$G,5,FALSE))</f>
        <v/>
      </c>
      <c r="H1044" s="66"/>
      <c r="I1044" s="66"/>
      <c r="J1044" s="66"/>
      <c r="K1044" s="88"/>
      <c r="L1044" s="89"/>
      <c r="M1044" s="66"/>
      <c r="N1044" s="66"/>
      <c r="O1044" s="66"/>
      <c r="P1044" s="88"/>
      <c r="Q1044" s="89"/>
      <c r="R1044" s="66"/>
      <c r="S1044" s="66"/>
      <c r="T1044" s="66"/>
      <c r="U1044" s="88"/>
      <c r="V1044" s="89"/>
      <c r="W1044" s="177"/>
      <c r="X1044" s="179"/>
    </row>
    <row r="1045" spans="1:24" ht="19.5" customHeight="1">
      <c r="A1045" s="177"/>
      <c r="B1045" s="285"/>
      <c r="C1045" s="285"/>
      <c r="D1045" s="285"/>
      <c r="E1045" s="285"/>
      <c r="F1045" s="285"/>
      <c r="G1045" s="286"/>
      <c r="H1045" s="280" t="s">
        <v>5</v>
      </c>
      <c r="I1045" s="287"/>
      <c r="J1045" s="287"/>
      <c r="K1045" s="287"/>
      <c r="L1045" s="89"/>
      <c r="M1045" s="280" t="s">
        <v>5</v>
      </c>
      <c r="N1045" s="287"/>
      <c r="O1045" s="287"/>
      <c r="P1045" s="287"/>
      <c r="Q1045" s="89"/>
      <c r="R1045" s="280" t="s">
        <v>5</v>
      </c>
      <c r="S1045" s="287"/>
      <c r="T1045" s="287"/>
      <c r="U1045" s="287"/>
      <c r="V1045" s="89"/>
      <c r="W1045" s="177"/>
      <c r="X1045" s="179"/>
    </row>
    <row r="1046" spans="1:24" ht="24.75" customHeight="1">
      <c r="A1046" s="276" t="s">
        <v>4</v>
      </c>
      <c r="B1046" s="279"/>
      <c r="C1046" s="279"/>
      <c r="D1046" s="279"/>
      <c r="E1046" s="279"/>
      <c r="F1046" s="279"/>
      <c r="G1046" s="278"/>
      <c r="H1046" s="177"/>
      <c r="I1046" s="178"/>
      <c r="J1046" s="178"/>
      <c r="K1046" s="178"/>
      <c r="L1046" s="179"/>
      <c r="M1046" s="177"/>
      <c r="N1046" s="178"/>
      <c r="O1046" s="178"/>
      <c r="P1046" s="178"/>
      <c r="Q1046" s="179"/>
      <c r="R1046" s="177"/>
      <c r="S1046" s="178"/>
      <c r="T1046" s="178"/>
      <c r="U1046" s="178"/>
      <c r="V1046" s="179"/>
      <c r="W1046" s="177"/>
      <c r="X1046" s="179"/>
    </row>
    <row r="1047" spans="1:24" ht="4.5" customHeight="1">
      <c r="A1047" s="288"/>
      <c r="B1047" s="240"/>
      <c r="C1047" s="240"/>
      <c r="D1047" s="240"/>
      <c r="E1047" s="240"/>
      <c r="F1047" s="240"/>
      <c r="G1047" s="240"/>
      <c r="H1047" s="240"/>
      <c r="I1047" s="240"/>
      <c r="J1047" s="240"/>
      <c r="K1047" s="240"/>
      <c r="L1047" s="240"/>
      <c r="M1047" s="240"/>
      <c r="N1047" s="240"/>
      <c r="O1047" s="240"/>
      <c r="P1047" s="240"/>
      <c r="Q1047" s="240"/>
      <c r="R1047" s="240"/>
      <c r="S1047" s="240"/>
      <c r="T1047" s="240"/>
      <c r="U1047" s="240"/>
      <c r="V1047" s="240"/>
      <c r="W1047" s="240"/>
      <c r="X1047" s="240"/>
    </row>
    <row r="1048" spans="1:24">
      <c r="A1048" s="229" t="s">
        <v>63</v>
      </c>
      <c r="B1048" s="229"/>
      <c r="C1048" s="229"/>
      <c r="D1048" s="229"/>
      <c r="E1048" s="229"/>
      <c r="F1048" s="229"/>
      <c r="G1048" s="229"/>
      <c r="H1048" s="229"/>
      <c r="I1048" s="229"/>
      <c r="J1048" s="229"/>
      <c r="K1048" s="229"/>
      <c r="L1048" s="229"/>
      <c r="M1048" s="229"/>
      <c r="N1048" s="229"/>
      <c r="O1048" s="229"/>
      <c r="P1048" s="229"/>
      <c r="Q1048" s="230"/>
      <c r="R1048" s="231" t="s">
        <v>3</v>
      </c>
      <c r="S1048" s="231"/>
      <c r="T1048" s="231"/>
      <c r="U1048" s="231"/>
      <c r="V1048" s="231"/>
      <c r="W1048" s="231"/>
      <c r="X1048" s="231"/>
    </row>
    <row r="1049" spans="1:24">
      <c r="A1049" s="229" t="s">
        <v>2</v>
      </c>
      <c r="B1049" s="229"/>
      <c r="C1049" s="229"/>
      <c r="D1049" s="229"/>
      <c r="E1049" s="229"/>
      <c r="F1049" s="229"/>
      <c r="G1049" s="229"/>
      <c r="H1049" s="229"/>
      <c r="I1049" s="229"/>
      <c r="J1049" s="229"/>
      <c r="K1049" s="229"/>
      <c r="L1049" s="229"/>
      <c r="M1049" s="229"/>
      <c r="N1049" s="229"/>
      <c r="O1049" s="229"/>
      <c r="P1049" s="229"/>
      <c r="Q1049" s="90"/>
      <c r="R1049" s="231"/>
      <c r="S1049" s="231"/>
      <c r="T1049" s="231"/>
      <c r="U1049" s="231"/>
      <c r="V1049" s="231"/>
      <c r="W1049" s="231"/>
      <c r="X1049" s="231"/>
    </row>
    <row r="1050" spans="1:24" ht="39.75" customHeight="1"/>
  </sheetData>
  <sheetProtection password="B6A6" sheet="1" objects="1" scenarios="1"/>
  <mergeCells count="2450">
    <mergeCell ref="A755:P755"/>
    <mergeCell ref="N786:P786"/>
    <mergeCell ref="U782:X782"/>
    <mergeCell ref="U783:U784"/>
    <mergeCell ref="V783:V784"/>
    <mergeCell ref="W783:X784"/>
    <mergeCell ref="N807:P807"/>
    <mergeCell ref="N828:P828"/>
    <mergeCell ref="N849:P849"/>
    <mergeCell ref="N870:P870"/>
    <mergeCell ref="N891:P891"/>
    <mergeCell ref="A879:X879"/>
    <mergeCell ref="A880:Q880"/>
    <mergeCell ref="R880:X881"/>
    <mergeCell ref="A881:P881"/>
    <mergeCell ref="B891:F891"/>
    <mergeCell ref="A291:X291"/>
    <mergeCell ref="A292:Q292"/>
    <mergeCell ref="R292:X293"/>
    <mergeCell ref="A293:P293"/>
    <mergeCell ref="N408:P408"/>
    <mergeCell ref="N429:P429"/>
    <mergeCell ref="N450:P450"/>
    <mergeCell ref="N471:P471"/>
    <mergeCell ref="N492:P492"/>
    <mergeCell ref="N513:P513"/>
    <mergeCell ref="A502:Q502"/>
    <mergeCell ref="A500:G500"/>
    <mergeCell ref="H500:L500"/>
    <mergeCell ref="M500:Q500"/>
    <mergeCell ref="A627:X627"/>
    <mergeCell ref="A628:Q628"/>
    <mergeCell ref="R628:X629"/>
    <mergeCell ref="A629:P629"/>
    <mergeCell ref="A1047:X1047"/>
    <mergeCell ref="A1048:Q1048"/>
    <mergeCell ref="R1048:X1049"/>
    <mergeCell ref="A1049:P1049"/>
    <mergeCell ref="A1045:G1045"/>
    <mergeCell ref="H1045:K1045"/>
    <mergeCell ref="M1045:P1045"/>
    <mergeCell ref="R1045:U1045"/>
    <mergeCell ref="W1045:X1045"/>
    <mergeCell ref="A1046:G1046"/>
    <mergeCell ref="N30:P30"/>
    <mergeCell ref="N51:P51"/>
    <mergeCell ref="N72:P72"/>
    <mergeCell ref="N93:P93"/>
    <mergeCell ref="N114:P114"/>
    <mergeCell ref="N135:P135"/>
    <mergeCell ref="A39:X39"/>
    <mergeCell ref="A40:Q40"/>
    <mergeCell ref="R40:X41"/>
    <mergeCell ref="A41:P41"/>
    <mergeCell ref="N156:P156"/>
    <mergeCell ref="N177:P177"/>
    <mergeCell ref="A44:C45"/>
    <mergeCell ref="D44:U45"/>
    <mergeCell ref="V44:X44"/>
    <mergeCell ref="V45:X46"/>
    <mergeCell ref="N219:P219"/>
    <mergeCell ref="N240:P240"/>
    <mergeCell ref="N261:P261"/>
    <mergeCell ref="A165:X165"/>
    <mergeCell ref="A166:Q166"/>
    <mergeCell ref="R166:X167"/>
    <mergeCell ref="B1038:F1038"/>
    <mergeCell ref="I1038:K1038"/>
    <mergeCell ref="S1038:U1038"/>
    <mergeCell ref="W1038:X1038"/>
    <mergeCell ref="F1033:F1036"/>
    <mergeCell ref="B1039:F1039"/>
    <mergeCell ref="W1039:X1039"/>
    <mergeCell ref="N1038:P1038"/>
    <mergeCell ref="G1034:I1035"/>
    <mergeCell ref="J1034:T1035"/>
    <mergeCell ref="B1040:F1040"/>
    <mergeCell ref="W1040:X1040"/>
    <mergeCell ref="B1041:F1041"/>
    <mergeCell ref="W1041:X1041"/>
    <mergeCell ref="H1046:L1046"/>
    <mergeCell ref="M1046:Q1046"/>
    <mergeCell ref="R1046:V1046"/>
    <mergeCell ref="W1046:X1046"/>
    <mergeCell ref="B1042:F1042"/>
    <mergeCell ref="W1042:X1042"/>
    <mergeCell ref="B1043:F1043"/>
    <mergeCell ref="W1043:X1043"/>
    <mergeCell ref="B1044:F1044"/>
    <mergeCell ref="W1044:X1044"/>
    <mergeCell ref="A1028:P1028"/>
    <mergeCell ref="A1026:X1026"/>
    <mergeCell ref="A1027:Q1027"/>
    <mergeCell ref="R1027:X1028"/>
    <mergeCell ref="B1022:F1022"/>
    <mergeCell ref="W1022:X1022"/>
    <mergeCell ref="B1023:F1023"/>
    <mergeCell ref="W1023:X1023"/>
    <mergeCell ref="A1024:G1024"/>
    <mergeCell ref="H1024:K1024"/>
    <mergeCell ref="G1033:I1033"/>
    <mergeCell ref="J1033:T1033"/>
    <mergeCell ref="A1034:C1036"/>
    <mergeCell ref="E1034:E1036"/>
    <mergeCell ref="A1025:G1025"/>
    <mergeCell ref="H1025:L1025"/>
    <mergeCell ref="M1025:Q1025"/>
    <mergeCell ref="R1025:V1025"/>
    <mergeCell ref="U1034:X1034"/>
    <mergeCell ref="W1025:X1025"/>
    <mergeCell ref="U1035:U1036"/>
    <mergeCell ref="V1035:V1036"/>
    <mergeCell ref="W1035:X1036"/>
    <mergeCell ref="G1036:I1036"/>
    <mergeCell ref="A1031:C1032"/>
    <mergeCell ref="D1031:U1032"/>
    <mergeCell ref="V1031:X1031"/>
    <mergeCell ref="V1032:X1033"/>
    <mergeCell ref="A1033:C1033"/>
    <mergeCell ref="D1033:D1036"/>
    <mergeCell ref="B1017:F1017"/>
    <mergeCell ref="I1017:K1017"/>
    <mergeCell ref="S1017:U1017"/>
    <mergeCell ref="W1017:X1017"/>
    <mergeCell ref="F1012:F1015"/>
    <mergeCell ref="B1018:F1018"/>
    <mergeCell ref="W1018:X1018"/>
    <mergeCell ref="N1017:P1017"/>
    <mergeCell ref="J1012:T1012"/>
    <mergeCell ref="A1013:C1015"/>
    <mergeCell ref="M1024:P1024"/>
    <mergeCell ref="R1024:U1024"/>
    <mergeCell ref="W1024:X1024"/>
    <mergeCell ref="B1019:F1019"/>
    <mergeCell ref="W1019:X1019"/>
    <mergeCell ref="B1020:F1020"/>
    <mergeCell ref="W1020:X1020"/>
    <mergeCell ref="B1021:F1021"/>
    <mergeCell ref="W1021:X1021"/>
    <mergeCell ref="B1002:F1002"/>
    <mergeCell ref="W1002:X1002"/>
    <mergeCell ref="A1003:G1003"/>
    <mergeCell ref="H1003:K1003"/>
    <mergeCell ref="M1003:P1003"/>
    <mergeCell ref="R1003:U1003"/>
    <mergeCell ref="W1003:X1003"/>
    <mergeCell ref="A1004:G1004"/>
    <mergeCell ref="H1004:L1004"/>
    <mergeCell ref="M1004:Q1004"/>
    <mergeCell ref="R1004:V1004"/>
    <mergeCell ref="W1004:X1004"/>
    <mergeCell ref="A1005:X1005"/>
    <mergeCell ref="A1006:Q1006"/>
    <mergeCell ref="R1006:X1007"/>
    <mergeCell ref="A1007:P1007"/>
    <mergeCell ref="A1010:C1011"/>
    <mergeCell ref="D1010:U1011"/>
    <mergeCell ref="V1010:X1010"/>
    <mergeCell ref="V1011:X1012"/>
    <mergeCell ref="A1012:C1012"/>
    <mergeCell ref="D1012:D1015"/>
    <mergeCell ref="G1012:I1012"/>
    <mergeCell ref="E1013:E1015"/>
    <mergeCell ref="G1013:I1014"/>
    <mergeCell ref="J1013:T1014"/>
    <mergeCell ref="U1013:X1013"/>
    <mergeCell ref="U1014:U1015"/>
    <mergeCell ref="V1014:V1015"/>
    <mergeCell ref="W1014:X1015"/>
    <mergeCell ref="G1015:I1015"/>
    <mergeCell ref="B996:F996"/>
    <mergeCell ref="I996:K996"/>
    <mergeCell ref="S996:U996"/>
    <mergeCell ref="W996:X996"/>
    <mergeCell ref="F991:F994"/>
    <mergeCell ref="B997:F997"/>
    <mergeCell ref="W997:X997"/>
    <mergeCell ref="N996:P996"/>
    <mergeCell ref="J991:T991"/>
    <mergeCell ref="A992:C994"/>
    <mergeCell ref="B998:F998"/>
    <mergeCell ref="W998:X998"/>
    <mergeCell ref="B999:F999"/>
    <mergeCell ref="W999:X999"/>
    <mergeCell ref="B1000:F1000"/>
    <mergeCell ref="W1000:X1000"/>
    <mergeCell ref="B1001:F1001"/>
    <mergeCell ref="W1001:X1001"/>
    <mergeCell ref="B981:F981"/>
    <mergeCell ref="W981:X981"/>
    <mergeCell ref="A982:G982"/>
    <mergeCell ref="H982:K982"/>
    <mergeCell ref="M982:P982"/>
    <mergeCell ref="R982:U982"/>
    <mergeCell ref="W982:X982"/>
    <mergeCell ref="A983:G983"/>
    <mergeCell ref="H983:L983"/>
    <mergeCell ref="M983:Q983"/>
    <mergeCell ref="R983:V983"/>
    <mergeCell ref="W983:X983"/>
    <mergeCell ref="A984:X984"/>
    <mergeCell ref="A985:Q985"/>
    <mergeCell ref="R985:X986"/>
    <mergeCell ref="A986:P986"/>
    <mergeCell ref="A989:C990"/>
    <mergeCell ref="D989:U990"/>
    <mergeCell ref="V989:X989"/>
    <mergeCell ref="V990:X991"/>
    <mergeCell ref="A991:C991"/>
    <mergeCell ref="D991:D994"/>
    <mergeCell ref="G991:I991"/>
    <mergeCell ref="E992:E994"/>
    <mergeCell ref="G992:I993"/>
    <mergeCell ref="J992:T993"/>
    <mergeCell ref="U992:X992"/>
    <mergeCell ref="U993:U994"/>
    <mergeCell ref="V993:V994"/>
    <mergeCell ref="W993:X994"/>
    <mergeCell ref="G994:I994"/>
    <mergeCell ref="B975:F975"/>
    <mergeCell ref="I975:K975"/>
    <mergeCell ref="S975:U975"/>
    <mergeCell ref="W975:X975"/>
    <mergeCell ref="F970:F973"/>
    <mergeCell ref="B976:F976"/>
    <mergeCell ref="W976:X976"/>
    <mergeCell ref="N975:P975"/>
    <mergeCell ref="J970:T970"/>
    <mergeCell ref="A971:C973"/>
    <mergeCell ref="B977:F977"/>
    <mergeCell ref="W977:X977"/>
    <mergeCell ref="B978:F978"/>
    <mergeCell ref="W978:X978"/>
    <mergeCell ref="B979:F979"/>
    <mergeCell ref="W979:X979"/>
    <mergeCell ref="B980:F980"/>
    <mergeCell ref="W980:X980"/>
    <mergeCell ref="B960:F960"/>
    <mergeCell ref="W960:X960"/>
    <mergeCell ref="A961:G961"/>
    <mergeCell ref="H961:K961"/>
    <mergeCell ref="M961:P961"/>
    <mergeCell ref="R961:U961"/>
    <mergeCell ref="W961:X961"/>
    <mergeCell ref="A962:G962"/>
    <mergeCell ref="H962:L962"/>
    <mergeCell ref="M962:Q962"/>
    <mergeCell ref="R962:V962"/>
    <mergeCell ref="W962:X962"/>
    <mergeCell ref="A963:X963"/>
    <mergeCell ref="A964:Q964"/>
    <mergeCell ref="R964:X965"/>
    <mergeCell ref="A965:P965"/>
    <mergeCell ref="A968:C969"/>
    <mergeCell ref="D968:U969"/>
    <mergeCell ref="V968:X968"/>
    <mergeCell ref="V969:X970"/>
    <mergeCell ref="A970:C970"/>
    <mergeCell ref="D970:D973"/>
    <mergeCell ref="G970:I970"/>
    <mergeCell ref="E971:E973"/>
    <mergeCell ref="G971:I972"/>
    <mergeCell ref="J971:T972"/>
    <mergeCell ref="U971:X971"/>
    <mergeCell ref="U972:U973"/>
    <mergeCell ref="V972:V973"/>
    <mergeCell ref="W972:X973"/>
    <mergeCell ref="G973:I973"/>
    <mergeCell ref="B954:F954"/>
    <mergeCell ref="I954:K954"/>
    <mergeCell ref="S954:U954"/>
    <mergeCell ref="W954:X954"/>
    <mergeCell ref="F949:F952"/>
    <mergeCell ref="B955:F955"/>
    <mergeCell ref="W955:X955"/>
    <mergeCell ref="N954:P954"/>
    <mergeCell ref="J949:T949"/>
    <mergeCell ref="A950:C952"/>
    <mergeCell ref="B956:F956"/>
    <mergeCell ref="W956:X956"/>
    <mergeCell ref="B957:F957"/>
    <mergeCell ref="W957:X957"/>
    <mergeCell ref="B958:F958"/>
    <mergeCell ref="W958:X958"/>
    <mergeCell ref="B959:F959"/>
    <mergeCell ref="W959:X959"/>
    <mergeCell ref="B939:F939"/>
    <mergeCell ref="W939:X939"/>
    <mergeCell ref="A940:G940"/>
    <mergeCell ref="H940:K940"/>
    <mergeCell ref="M940:P940"/>
    <mergeCell ref="R940:U940"/>
    <mergeCell ref="W940:X940"/>
    <mergeCell ref="A941:G941"/>
    <mergeCell ref="H941:L941"/>
    <mergeCell ref="M941:Q941"/>
    <mergeCell ref="R941:V941"/>
    <mergeCell ref="W941:X941"/>
    <mergeCell ref="A942:X942"/>
    <mergeCell ref="A943:Q943"/>
    <mergeCell ref="R943:X944"/>
    <mergeCell ref="A944:P944"/>
    <mergeCell ref="A947:C948"/>
    <mergeCell ref="D947:U948"/>
    <mergeCell ref="V947:X947"/>
    <mergeCell ref="V948:X949"/>
    <mergeCell ref="A949:C949"/>
    <mergeCell ref="D949:D952"/>
    <mergeCell ref="G949:I949"/>
    <mergeCell ref="E950:E952"/>
    <mergeCell ref="G950:I951"/>
    <mergeCell ref="J950:T951"/>
    <mergeCell ref="U950:X950"/>
    <mergeCell ref="U951:U952"/>
    <mergeCell ref="V951:V952"/>
    <mergeCell ref="W951:X952"/>
    <mergeCell ref="G952:I952"/>
    <mergeCell ref="B933:F933"/>
    <mergeCell ref="I933:K933"/>
    <mergeCell ref="S933:U933"/>
    <mergeCell ref="W933:X933"/>
    <mergeCell ref="F928:F931"/>
    <mergeCell ref="B934:F934"/>
    <mergeCell ref="W934:X934"/>
    <mergeCell ref="N933:P933"/>
    <mergeCell ref="J928:T928"/>
    <mergeCell ref="A929:C931"/>
    <mergeCell ref="B935:F935"/>
    <mergeCell ref="W935:X935"/>
    <mergeCell ref="B936:F936"/>
    <mergeCell ref="W936:X936"/>
    <mergeCell ref="B937:F937"/>
    <mergeCell ref="W937:X937"/>
    <mergeCell ref="B938:F938"/>
    <mergeCell ref="W938:X938"/>
    <mergeCell ref="B918:F918"/>
    <mergeCell ref="W918:X918"/>
    <mergeCell ref="A919:G919"/>
    <mergeCell ref="H919:K919"/>
    <mergeCell ref="M919:P919"/>
    <mergeCell ref="R919:U919"/>
    <mergeCell ref="W919:X919"/>
    <mergeCell ref="A920:G920"/>
    <mergeCell ref="H920:L920"/>
    <mergeCell ref="M920:Q920"/>
    <mergeCell ref="R920:V920"/>
    <mergeCell ref="W920:X920"/>
    <mergeCell ref="A921:X921"/>
    <mergeCell ref="A922:Q922"/>
    <mergeCell ref="R922:X923"/>
    <mergeCell ref="A923:P923"/>
    <mergeCell ref="A926:C927"/>
    <mergeCell ref="D926:U927"/>
    <mergeCell ref="V926:X926"/>
    <mergeCell ref="V927:X928"/>
    <mergeCell ref="A928:C928"/>
    <mergeCell ref="D928:D931"/>
    <mergeCell ref="G928:I928"/>
    <mergeCell ref="E929:E931"/>
    <mergeCell ref="G929:I930"/>
    <mergeCell ref="J929:T930"/>
    <mergeCell ref="U929:X929"/>
    <mergeCell ref="U930:U931"/>
    <mergeCell ref="V930:V931"/>
    <mergeCell ref="W930:X931"/>
    <mergeCell ref="G931:I931"/>
    <mergeCell ref="B912:F912"/>
    <mergeCell ref="I912:K912"/>
    <mergeCell ref="S912:U912"/>
    <mergeCell ref="W912:X912"/>
    <mergeCell ref="F907:F910"/>
    <mergeCell ref="B913:F913"/>
    <mergeCell ref="W913:X913"/>
    <mergeCell ref="N912:P912"/>
    <mergeCell ref="J907:T907"/>
    <mergeCell ref="A908:C910"/>
    <mergeCell ref="B914:F914"/>
    <mergeCell ref="W914:X914"/>
    <mergeCell ref="B915:F915"/>
    <mergeCell ref="W915:X915"/>
    <mergeCell ref="B916:F916"/>
    <mergeCell ref="W916:X916"/>
    <mergeCell ref="B917:F917"/>
    <mergeCell ref="W917:X917"/>
    <mergeCell ref="B897:F897"/>
    <mergeCell ref="W897:X897"/>
    <mergeCell ref="A898:G898"/>
    <mergeCell ref="H898:K898"/>
    <mergeCell ref="M898:P898"/>
    <mergeCell ref="R898:U898"/>
    <mergeCell ref="W898:X898"/>
    <mergeCell ref="A899:G899"/>
    <mergeCell ref="H899:L899"/>
    <mergeCell ref="M899:Q899"/>
    <mergeCell ref="R899:V899"/>
    <mergeCell ref="W899:X899"/>
    <mergeCell ref="A900:X900"/>
    <mergeCell ref="A901:Q901"/>
    <mergeCell ref="R901:X902"/>
    <mergeCell ref="A902:P902"/>
    <mergeCell ref="A905:C906"/>
    <mergeCell ref="D905:U906"/>
    <mergeCell ref="V905:X905"/>
    <mergeCell ref="V906:X907"/>
    <mergeCell ref="A907:C907"/>
    <mergeCell ref="D907:D910"/>
    <mergeCell ref="G907:I907"/>
    <mergeCell ref="E908:E910"/>
    <mergeCell ref="G908:I909"/>
    <mergeCell ref="J908:T909"/>
    <mergeCell ref="U908:X908"/>
    <mergeCell ref="U909:U910"/>
    <mergeCell ref="V909:V910"/>
    <mergeCell ref="W909:X910"/>
    <mergeCell ref="G910:I910"/>
    <mergeCell ref="I891:K891"/>
    <mergeCell ref="S891:U891"/>
    <mergeCell ref="W891:X891"/>
    <mergeCell ref="F886:F889"/>
    <mergeCell ref="B892:F892"/>
    <mergeCell ref="W892:X892"/>
    <mergeCell ref="G887:I888"/>
    <mergeCell ref="J887:T888"/>
    <mergeCell ref="U887:X887"/>
    <mergeCell ref="U888:U889"/>
    <mergeCell ref="B893:F893"/>
    <mergeCell ref="W893:X893"/>
    <mergeCell ref="B894:F894"/>
    <mergeCell ref="W894:X894"/>
    <mergeCell ref="B895:F895"/>
    <mergeCell ref="W895:X895"/>
    <mergeCell ref="B896:F896"/>
    <mergeCell ref="W896:X896"/>
    <mergeCell ref="W877:X877"/>
    <mergeCell ref="A878:G878"/>
    <mergeCell ref="H878:L878"/>
    <mergeCell ref="M878:Q878"/>
    <mergeCell ref="R878:V878"/>
    <mergeCell ref="W878:X878"/>
    <mergeCell ref="J886:T886"/>
    <mergeCell ref="A887:C889"/>
    <mergeCell ref="E887:E889"/>
    <mergeCell ref="A877:G877"/>
    <mergeCell ref="H877:K877"/>
    <mergeCell ref="M877:P877"/>
    <mergeCell ref="R877:U877"/>
    <mergeCell ref="V888:V889"/>
    <mergeCell ref="W888:X889"/>
    <mergeCell ref="G889:I889"/>
    <mergeCell ref="A884:C885"/>
    <mergeCell ref="D884:U885"/>
    <mergeCell ref="V884:X884"/>
    <mergeCell ref="V885:X886"/>
    <mergeCell ref="A886:C886"/>
    <mergeCell ref="D886:D889"/>
    <mergeCell ref="G886:I886"/>
    <mergeCell ref="B870:F870"/>
    <mergeCell ref="I870:K870"/>
    <mergeCell ref="S870:U870"/>
    <mergeCell ref="W870:X870"/>
    <mergeCell ref="F865:F868"/>
    <mergeCell ref="B871:F871"/>
    <mergeCell ref="W871:X871"/>
    <mergeCell ref="B872:F872"/>
    <mergeCell ref="W872:X872"/>
    <mergeCell ref="B873:F873"/>
    <mergeCell ref="W873:X873"/>
    <mergeCell ref="B874:F874"/>
    <mergeCell ref="W874:X874"/>
    <mergeCell ref="B875:F875"/>
    <mergeCell ref="W875:X875"/>
    <mergeCell ref="B876:F876"/>
    <mergeCell ref="W876:X876"/>
    <mergeCell ref="A856:G856"/>
    <mergeCell ref="H856:K856"/>
    <mergeCell ref="M856:P856"/>
    <mergeCell ref="R856:U856"/>
    <mergeCell ref="W856:X856"/>
    <mergeCell ref="A857:G857"/>
    <mergeCell ref="H857:L857"/>
    <mergeCell ref="M857:Q857"/>
    <mergeCell ref="R857:V857"/>
    <mergeCell ref="W857:X857"/>
    <mergeCell ref="A858:X858"/>
    <mergeCell ref="A859:Q859"/>
    <mergeCell ref="R859:X860"/>
    <mergeCell ref="A860:P860"/>
    <mergeCell ref="A863:C864"/>
    <mergeCell ref="D863:U864"/>
    <mergeCell ref="V863:X863"/>
    <mergeCell ref="V864:X865"/>
    <mergeCell ref="A865:C865"/>
    <mergeCell ref="D865:D868"/>
    <mergeCell ref="G865:I865"/>
    <mergeCell ref="J865:T865"/>
    <mergeCell ref="A866:C868"/>
    <mergeCell ref="E866:E868"/>
    <mergeCell ref="G866:I867"/>
    <mergeCell ref="J866:T867"/>
    <mergeCell ref="U866:X866"/>
    <mergeCell ref="U867:U868"/>
    <mergeCell ref="V867:V868"/>
    <mergeCell ref="W867:X868"/>
    <mergeCell ref="G868:I868"/>
    <mergeCell ref="B849:F849"/>
    <mergeCell ref="I849:K849"/>
    <mergeCell ref="S849:U849"/>
    <mergeCell ref="W849:X849"/>
    <mergeCell ref="F844:F847"/>
    <mergeCell ref="B850:F850"/>
    <mergeCell ref="W850:X850"/>
    <mergeCell ref="B851:F851"/>
    <mergeCell ref="W851:X851"/>
    <mergeCell ref="B852:F852"/>
    <mergeCell ref="W852:X852"/>
    <mergeCell ref="B853:F853"/>
    <mergeCell ref="W853:X853"/>
    <mergeCell ref="B854:F854"/>
    <mergeCell ref="W854:X854"/>
    <mergeCell ref="B855:F855"/>
    <mergeCell ref="W855:X855"/>
    <mergeCell ref="A835:G835"/>
    <mergeCell ref="H835:K835"/>
    <mergeCell ref="M835:P835"/>
    <mergeCell ref="R835:U835"/>
    <mergeCell ref="W835:X835"/>
    <mergeCell ref="A836:G836"/>
    <mergeCell ref="H836:L836"/>
    <mergeCell ref="M836:Q836"/>
    <mergeCell ref="R836:V836"/>
    <mergeCell ref="W836:X836"/>
    <mergeCell ref="A837:X837"/>
    <mergeCell ref="A838:Q838"/>
    <mergeCell ref="R838:X839"/>
    <mergeCell ref="A839:P839"/>
    <mergeCell ref="A842:C843"/>
    <mergeCell ref="D842:U843"/>
    <mergeCell ref="V842:X842"/>
    <mergeCell ref="V843:X844"/>
    <mergeCell ref="A844:C844"/>
    <mergeCell ref="D844:D847"/>
    <mergeCell ref="G844:I844"/>
    <mergeCell ref="J844:T844"/>
    <mergeCell ref="A845:C847"/>
    <mergeCell ref="E845:E847"/>
    <mergeCell ref="G845:I846"/>
    <mergeCell ref="J845:T846"/>
    <mergeCell ref="U845:X845"/>
    <mergeCell ref="U846:U847"/>
    <mergeCell ref="V846:V847"/>
    <mergeCell ref="W846:X847"/>
    <mergeCell ref="G847:I847"/>
    <mergeCell ref="B828:F828"/>
    <mergeCell ref="I828:K828"/>
    <mergeCell ref="S828:U828"/>
    <mergeCell ref="W828:X828"/>
    <mergeCell ref="F823:F826"/>
    <mergeCell ref="B829:F829"/>
    <mergeCell ref="W829:X829"/>
    <mergeCell ref="B830:F830"/>
    <mergeCell ref="W830:X830"/>
    <mergeCell ref="B831:F831"/>
    <mergeCell ref="W831:X831"/>
    <mergeCell ref="B832:F832"/>
    <mergeCell ref="W832:X832"/>
    <mergeCell ref="B833:F833"/>
    <mergeCell ref="W833:X833"/>
    <mergeCell ref="B834:F834"/>
    <mergeCell ref="W834:X834"/>
    <mergeCell ref="A814:G814"/>
    <mergeCell ref="H814:K814"/>
    <mergeCell ref="M814:P814"/>
    <mergeCell ref="R814:U814"/>
    <mergeCell ref="W814:X814"/>
    <mergeCell ref="A815:G815"/>
    <mergeCell ref="H815:L815"/>
    <mergeCell ref="M815:Q815"/>
    <mergeCell ref="R815:V815"/>
    <mergeCell ref="W815:X815"/>
    <mergeCell ref="A816:X816"/>
    <mergeCell ref="A817:Q817"/>
    <mergeCell ref="R817:X818"/>
    <mergeCell ref="A818:P818"/>
    <mergeCell ref="A821:C822"/>
    <mergeCell ref="D821:U822"/>
    <mergeCell ref="V821:X821"/>
    <mergeCell ref="V822:X823"/>
    <mergeCell ref="A823:C823"/>
    <mergeCell ref="D823:D826"/>
    <mergeCell ref="G823:I823"/>
    <mergeCell ref="J823:T823"/>
    <mergeCell ref="A824:C826"/>
    <mergeCell ref="E824:E826"/>
    <mergeCell ref="G824:I825"/>
    <mergeCell ref="J824:T825"/>
    <mergeCell ref="U824:X824"/>
    <mergeCell ref="U825:U826"/>
    <mergeCell ref="V825:V826"/>
    <mergeCell ref="W825:X826"/>
    <mergeCell ref="G826:I826"/>
    <mergeCell ref="B807:F807"/>
    <mergeCell ref="I807:K807"/>
    <mergeCell ref="S807:U807"/>
    <mergeCell ref="W807:X807"/>
    <mergeCell ref="F802:F805"/>
    <mergeCell ref="B808:F808"/>
    <mergeCell ref="W808:X808"/>
    <mergeCell ref="B809:F809"/>
    <mergeCell ref="W809:X809"/>
    <mergeCell ref="B810:F810"/>
    <mergeCell ref="W810:X810"/>
    <mergeCell ref="B811:F811"/>
    <mergeCell ref="W811:X811"/>
    <mergeCell ref="B812:F812"/>
    <mergeCell ref="W812:X812"/>
    <mergeCell ref="B813:F813"/>
    <mergeCell ref="W813:X813"/>
    <mergeCell ref="A794:G794"/>
    <mergeCell ref="H794:L794"/>
    <mergeCell ref="M794:Q794"/>
    <mergeCell ref="R794:V794"/>
    <mergeCell ref="W794:X794"/>
    <mergeCell ref="A795:X795"/>
    <mergeCell ref="A796:Q796"/>
    <mergeCell ref="R796:X797"/>
    <mergeCell ref="A797:P797"/>
    <mergeCell ref="A800:C801"/>
    <mergeCell ref="D800:U801"/>
    <mergeCell ref="V800:X800"/>
    <mergeCell ref="V801:X802"/>
    <mergeCell ref="A802:C802"/>
    <mergeCell ref="D802:D805"/>
    <mergeCell ref="G802:I802"/>
    <mergeCell ref="J802:T802"/>
    <mergeCell ref="A803:C805"/>
    <mergeCell ref="E803:E805"/>
    <mergeCell ref="G803:I804"/>
    <mergeCell ref="J803:T804"/>
    <mergeCell ref="U803:X803"/>
    <mergeCell ref="U804:U805"/>
    <mergeCell ref="V804:V805"/>
    <mergeCell ref="W804:X805"/>
    <mergeCell ref="G805:I805"/>
    <mergeCell ref="B787:F787"/>
    <mergeCell ref="W787:X787"/>
    <mergeCell ref="B788:F788"/>
    <mergeCell ref="W788:X788"/>
    <mergeCell ref="B789:F789"/>
    <mergeCell ref="W789:X789"/>
    <mergeCell ref="B790:F790"/>
    <mergeCell ref="W790:X790"/>
    <mergeCell ref="B791:F791"/>
    <mergeCell ref="W791:X791"/>
    <mergeCell ref="B792:F792"/>
    <mergeCell ref="W792:X792"/>
    <mergeCell ref="A793:G793"/>
    <mergeCell ref="H793:K793"/>
    <mergeCell ref="M793:P793"/>
    <mergeCell ref="R793:U793"/>
    <mergeCell ref="W793:X793"/>
    <mergeCell ref="G782:I783"/>
    <mergeCell ref="J782:T783"/>
    <mergeCell ref="A774:X774"/>
    <mergeCell ref="A775:Q775"/>
    <mergeCell ref="W772:X772"/>
    <mergeCell ref="A773:G773"/>
    <mergeCell ref="R775:X776"/>
    <mergeCell ref="A776:P776"/>
    <mergeCell ref="A779:C780"/>
    <mergeCell ref="D779:U780"/>
    <mergeCell ref="V779:X779"/>
    <mergeCell ref="V780:X781"/>
    <mergeCell ref="A781:C781"/>
    <mergeCell ref="D781:D784"/>
    <mergeCell ref="G784:I784"/>
    <mergeCell ref="B786:F786"/>
    <mergeCell ref="I786:K786"/>
    <mergeCell ref="S786:U786"/>
    <mergeCell ref="W786:X786"/>
    <mergeCell ref="F781:F784"/>
    <mergeCell ref="G781:I781"/>
    <mergeCell ref="J781:T781"/>
    <mergeCell ref="A782:C784"/>
    <mergeCell ref="E782:E784"/>
    <mergeCell ref="B765:F765"/>
    <mergeCell ref="I765:K765"/>
    <mergeCell ref="S765:U765"/>
    <mergeCell ref="W765:X765"/>
    <mergeCell ref="F760:F763"/>
    <mergeCell ref="B766:F766"/>
    <mergeCell ref="W766:X766"/>
    <mergeCell ref="B767:F767"/>
    <mergeCell ref="W767:X767"/>
    <mergeCell ref="B768:F768"/>
    <mergeCell ref="W768:X768"/>
    <mergeCell ref="H773:L773"/>
    <mergeCell ref="M773:Q773"/>
    <mergeCell ref="R773:V773"/>
    <mergeCell ref="W773:X773"/>
    <mergeCell ref="B769:F769"/>
    <mergeCell ref="W769:X769"/>
    <mergeCell ref="B770:F770"/>
    <mergeCell ref="W770:X770"/>
    <mergeCell ref="B771:F771"/>
    <mergeCell ref="W771:X771"/>
    <mergeCell ref="A772:G772"/>
    <mergeCell ref="H772:K772"/>
    <mergeCell ref="M772:P772"/>
    <mergeCell ref="R772:U772"/>
    <mergeCell ref="N765:P765"/>
    <mergeCell ref="B750:F750"/>
    <mergeCell ref="W750:X750"/>
    <mergeCell ref="A751:G751"/>
    <mergeCell ref="H751:K751"/>
    <mergeCell ref="M751:P751"/>
    <mergeCell ref="R751:U751"/>
    <mergeCell ref="W751:X751"/>
    <mergeCell ref="A752:G752"/>
    <mergeCell ref="H752:L752"/>
    <mergeCell ref="M752:Q752"/>
    <mergeCell ref="R752:V752"/>
    <mergeCell ref="W752:X752"/>
    <mergeCell ref="A758:C759"/>
    <mergeCell ref="D758:U759"/>
    <mergeCell ref="V758:X758"/>
    <mergeCell ref="V759:X760"/>
    <mergeCell ref="A760:C760"/>
    <mergeCell ref="D760:D763"/>
    <mergeCell ref="G760:I760"/>
    <mergeCell ref="J760:T760"/>
    <mergeCell ref="A761:C763"/>
    <mergeCell ref="E761:E763"/>
    <mergeCell ref="G761:I762"/>
    <mergeCell ref="J761:T762"/>
    <mergeCell ref="U761:X761"/>
    <mergeCell ref="U762:U763"/>
    <mergeCell ref="V762:V763"/>
    <mergeCell ref="W762:X763"/>
    <mergeCell ref="G763:I763"/>
    <mergeCell ref="A753:X753"/>
    <mergeCell ref="A754:Q754"/>
    <mergeCell ref="R754:X755"/>
    <mergeCell ref="B744:F744"/>
    <mergeCell ref="I744:K744"/>
    <mergeCell ref="S744:U744"/>
    <mergeCell ref="W744:X744"/>
    <mergeCell ref="F739:F742"/>
    <mergeCell ref="B745:F745"/>
    <mergeCell ref="W745:X745"/>
    <mergeCell ref="N744:P744"/>
    <mergeCell ref="J739:T739"/>
    <mergeCell ref="A740:C742"/>
    <mergeCell ref="B746:F746"/>
    <mergeCell ref="W746:X746"/>
    <mergeCell ref="B747:F747"/>
    <mergeCell ref="W747:X747"/>
    <mergeCell ref="B748:F748"/>
    <mergeCell ref="W748:X748"/>
    <mergeCell ref="B749:F749"/>
    <mergeCell ref="W749:X749"/>
    <mergeCell ref="B729:F729"/>
    <mergeCell ref="W729:X729"/>
    <mergeCell ref="A730:G730"/>
    <mergeCell ref="H730:K730"/>
    <mergeCell ref="M730:P730"/>
    <mergeCell ref="R730:U730"/>
    <mergeCell ref="W730:X730"/>
    <mergeCell ref="A731:G731"/>
    <mergeCell ref="H731:L731"/>
    <mergeCell ref="M731:Q731"/>
    <mergeCell ref="R731:V731"/>
    <mergeCell ref="W731:X731"/>
    <mergeCell ref="A732:X732"/>
    <mergeCell ref="A733:Q733"/>
    <mergeCell ref="R733:X734"/>
    <mergeCell ref="A734:P734"/>
    <mergeCell ref="A737:C738"/>
    <mergeCell ref="D737:U738"/>
    <mergeCell ref="V737:X737"/>
    <mergeCell ref="V738:X739"/>
    <mergeCell ref="A739:C739"/>
    <mergeCell ref="D739:D742"/>
    <mergeCell ref="G739:I739"/>
    <mergeCell ref="E740:E742"/>
    <mergeCell ref="G740:I741"/>
    <mergeCell ref="J740:T741"/>
    <mergeCell ref="U740:X740"/>
    <mergeCell ref="U741:U742"/>
    <mergeCell ref="V741:V742"/>
    <mergeCell ref="W741:X742"/>
    <mergeCell ref="G742:I742"/>
    <mergeCell ref="B723:F723"/>
    <mergeCell ref="I723:K723"/>
    <mergeCell ref="S723:U723"/>
    <mergeCell ref="W723:X723"/>
    <mergeCell ref="F718:F721"/>
    <mergeCell ref="B724:F724"/>
    <mergeCell ref="W724:X724"/>
    <mergeCell ref="N723:P723"/>
    <mergeCell ref="J718:T718"/>
    <mergeCell ref="A719:C721"/>
    <mergeCell ref="B725:F725"/>
    <mergeCell ref="W725:X725"/>
    <mergeCell ref="B726:F726"/>
    <mergeCell ref="W726:X726"/>
    <mergeCell ref="B727:F727"/>
    <mergeCell ref="W727:X727"/>
    <mergeCell ref="B728:F728"/>
    <mergeCell ref="W728:X728"/>
    <mergeCell ref="B708:F708"/>
    <mergeCell ref="W708:X708"/>
    <mergeCell ref="A709:G709"/>
    <mergeCell ref="H709:K709"/>
    <mergeCell ref="M709:P709"/>
    <mergeCell ref="R709:U709"/>
    <mergeCell ref="W709:X709"/>
    <mergeCell ref="A710:G710"/>
    <mergeCell ref="H710:L710"/>
    <mergeCell ref="M710:Q710"/>
    <mergeCell ref="R710:V710"/>
    <mergeCell ref="W710:X710"/>
    <mergeCell ref="A711:X711"/>
    <mergeCell ref="A712:Q712"/>
    <mergeCell ref="R712:X713"/>
    <mergeCell ref="A713:P713"/>
    <mergeCell ref="A716:C717"/>
    <mergeCell ref="D716:U717"/>
    <mergeCell ref="V716:X716"/>
    <mergeCell ref="V717:X718"/>
    <mergeCell ref="A718:C718"/>
    <mergeCell ref="D718:D721"/>
    <mergeCell ref="G718:I718"/>
    <mergeCell ref="E719:E721"/>
    <mergeCell ref="G719:I720"/>
    <mergeCell ref="J719:T720"/>
    <mergeCell ref="U719:X719"/>
    <mergeCell ref="U720:U721"/>
    <mergeCell ref="V720:V721"/>
    <mergeCell ref="W720:X721"/>
    <mergeCell ref="G721:I721"/>
    <mergeCell ref="B702:F702"/>
    <mergeCell ref="I702:K702"/>
    <mergeCell ref="S702:U702"/>
    <mergeCell ref="W702:X702"/>
    <mergeCell ref="F697:F700"/>
    <mergeCell ref="B703:F703"/>
    <mergeCell ref="W703:X703"/>
    <mergeCell ref="N702:P702"/>
    <mergeCell ref="J697:T697"/>
    <mergeCell ref="A698:C700"/>
    <mergeCell ref="B704:F704"/>
    <mergeCell ref="W704:X704"/>
    <mergeCell ref="B705:F705"/>
    <mergeCell ref="W705:X705"/>
    <mergeCell ref="B706:F706"/>
    <mergeCell ref="W706:X706"/>
    <mergeCell ref="B707:F707"/>
    <mergeCell ref="W707:X707"/>
    <mergeCell ref="B687:F687"/>
    <mergeCell ref="W687:X687"/>
    <mergeCell ref="A688:G688"/>
    <mergeCell ref="H688:K688"/>
    <mergeCell ref="M688:P688"/>
    <mergeCell ref="R688:U688"/>
    <mergeCell ref="W688:X688"/>
    <mergeCell ref="A689:G689"/>
    <mergeCell ref="H689:L689"/>
    <mergeCell ref="M689:Q689"/>
    <mergeCell ref="R689:V689"/>
    <mergeCell ref="W689:X689"/>
    <mergeCell ref="A690:X690"/>
    <mergeCell ref="A691:Q691"/>
    <mergeCell ref="R691:X692"/>
    <mergeCell ref="A692:P692"/>
    <mergeCell ref="A695:C696"/>
    <mergeCell ref="D695:U696"/>
    <mergeCell ref="V695:X695"/>
    <mergeCell ref="V696:X697"/>
    <mergeCell ref="A697:C697"/>
    <mergeCell ref="D697:D700"/>
    <mergeCell ref="G697:I697"/>
    <mergeCell ref="E698:E700"/>
    <mergeCell ref="G698:I699"/>
    <mergeCell ref="J698:T699"/>
    <mergeCell ref="U698:X698"/>
    <mergeCell ref="U699:U700"/>
    <mergeCell ref="V699:V700"/>
    <mergeCell ref="W699:X700"/>
    <mergeCell ref="G700:I700"/>
    <mergeCell ref="B682:F682"/>
    <mergeCell ref="W682:X682"/>
    <mergeCell ref="J676:T676"/>
    <mergeCell ref="A677:C679"/>
    <mergeCell ref="E677:E679"/>
    <mergeCell ref="G677:I678"/>
    <mergeCell ref="J677:T678"/>
    <mergeCell ref="U677:X677"/>
    <mergeCell ref="U678:U679"/>
    <mergeCell ref="V678:V679"/>
    <mergeCell ref="B683:F683"/>
    <mergeCell ref="W683:X683"/>
    <mergeCell ref="B684:F684"/>
    <mergeCell ref="W684:X684"/>
    <mergeCell ref="B685:F685"/>
    <mergeCell ref="W685:X685"/>
    <mergeCell ref="B686:F686"/>
    <mergeCell ref="W686:X686"/>
    <mergeCell ref="N681:P681"/>
    <mergeCell ref="B681:F681"/>
    <mergeCell ref="I681:K681"/>
    <mergeCell ref="S681:U681"/>
    <mergeCell ref="W681:X681"/>
    <mergeCell ref="R668:V668"/>
    <mergeCell ref="W668:X668"/>
    <mergeCell ref="A669:X669"/>
    <mergeCell ref="B665:F665"/>
    <mergeCell ref="W665:X665"/>
    <mergeCell ref="B666:F666"/>
    <mergeCell ref="W666:X666"/>
    <mergeCell ref="A667:G667"/>
    <mergeCell ref="H667:K667"/>
    <mergeCell ref="M667:P667"/>
    <mergeCell ref="D676:D679"/>
    <mergeCell ref="G676:I676"/>
    <mergeCell ref="A668:G668"/>
    <mergeCell ref="H668:L668"/>
    <mergeCell ref="M668:Q668"/>
    <mergeCell ref="F676:F679"/>
    <mergeCell ref="W678:X679"/>
    <mergeCell ref="G679:I679"/>
    <mergeCell ref="A670:Q670"/>
    <mergeCell ref="R670:X671"/>
    <mergeCell ref="A671:P671"/>
    <mergeCell ref="A674:C675"/>
    <mergeCell ref="D674:U675"/>
    <mergeCell ref="V674:X674"/>
    <mergeCell ref="V675:X676"/>
    <mergeCell ref="A676:C676"/>
    <mergeCell ref="B660:F660"/>
    <mergeCell ref="I660:K660"/>
    <mergeCell ref="S660:U660"/>
    <mergeCell ref="W660:X660"/>
    <mergeCell ref="F655:F658"/>
    <mergeCell ref="B661:F661"/>
    <mergeCell ref="W661:X661"/>
    <mergeCell ref="J655:T655"/>
    <mergeCell ref="A656:C658"/>
    <mergeCell ref="E656:E658"/>
    <mergeCell ref="R667:U667"/>
    <mergeCell ref="W667:X667"/>
    <mergeCell ref="B662:F662"/>
    <mergeCell ref="W662:X662"/>
    <mergeCell ref="B663:F663"/>
    <mergeCell ref="W663:X663"/>
    <mergeCell ref="B664:F664"/>
    <mergeCell ref="W664:X664"/>
    <mergeCell ref="N660:P660"/>
    <mergeCell ref="B645:F645"/>
    <mergeCell ref="W645:X645"/>
    <mergeCell ref="A646:G646"/>
    <mergeCell ref="H646:K646"/>
    <mergeCell ref="M646:P646"/>
    <mergeCell ref="R646:U646"/>
    <mergeCell ref="W646:X646"/>
    <mergeCell ref="A647:G647"/>
    <mergeCell ref="H647:L647"/>
    <mergeCell ref="M647:Q647"/>
    <mergeCell ref="R647:V647"/>
    <mergeCell ref="W647:X647"/>
    <mergeCell ref="A648:X648"/>
    <mergeCell ref="A649:Q649"/>
    <mergeCell ref="R649:X650"/>
    <mergeCell ref="A650:P650"/>
    <mergeCell ref="A653:C654"/>
    <mergeCell ref="D653:U654"/>
    <mergeCell ref="V653:X653"/>
    <mergeCell ref="V654:X655"/>
    <mergeCell ref="A655:C655"/>
    <mergeCell ref="D655:D658"/>
    <mergeCell ref="G655:I655"/>
    <mergeCell ref="G656:I657"/>
    <mergeCell ref="J656:T657"/>
    <mergeCell ref="U656:X656"/>
    <mergeCell ref="U657:U658"/>
    <mergeCell ref="V657:V658"/>
    <mergeCell ref="W657:X658"/>
    <mergeCell ref="G658:I658"/>
    <mergeCell ref="B639:F639"/>
    <mergeCell ref="I639:K639"/>
    <mergeCell ref="S639:U639"/>
    <mergeCell ref="W639:X639"/>
    <mergeCell ref="F634:F637"/>
    <mergeCell ref="B640:F640"/>
    <mergeCell ref="W640:X640"/>
    <mergeCell ref="N639:P639"/>
    <mergeCell ref="G635:I636"/>
    <mergeCell ref="J635:T636"/>
    <mergeCell ref="B641:F641"/>
    <mergeCell ref="W641:X641"/>
    <mergeCell ref="B642:F642"/>
    <mergeCell ref="W642:X642"/>
    <mergeCell ref="B643:F643"/>
    <mergeCell ref="W643:X643"/>
    <mergeCell ref="B644:F644"/>
    <mergeCell ref="W644:X644"/>
    <mergeCell ref="G634:I634"/>
    <mergeCell ref="J634:T634"/>
    <mergeCell ref="A635:C637"/>
    <mergeCell ref="E635:E637"/>
    <mergeCell ref="A625:G625"/>
    <mergeCell ref="H625:K625"/>
    <mergeCell ref="M625:P625"/>
    <mergeCell ref="R625:U625"/>
    <mergeCell ref="U635:X635"/>
    <mergeCell ref="W625:X625"/>
    <mergeCell ref="U636:U637"/>
    <mergeCell ref="V636:V637"/>
    <mergeCell ref="W636:X637"/>
    <mergeCell ref="G637:I637"/>
    <mergeCell ref="A632:C633"/>
    <mergeCell ref="D632:U633"/>
    <mergeCell ref="V632:X632"/>
    <mergeCell ref="V633:X634"/>
    <mergeCell ref="A634:C634"/>
    <mergeCell ref="D634:D637"/>
    <mergeCell ref="B618:F618"/>
    <mergeCell ref="I618:K618"/>
    <mergeCell ref="S618:U618"/>
    <mergeCell ref="W618:X618"/>
    <mergeCell ref="N618:P618"/>
    <mergeCell ref="W624:X624"/>
    <mergeCell ref="B619:F619"/>
    <mergeCell ref="W619:X619"/>
    <mergeCell ref="B620:F620"/>
    <mergeCell ref="W620:X620"/>
    <mergeCell ref="B621:F621"/>
    <mergeCell ref="W621:X621"/>
    <mergeCell ref="A626:G626"/>
    <mergeCell ref="H626:L626"/>
    <mergeCell ref="M626:Q626"/>
    <mergeCell ref="R626:V626"/>
    <mergeCell ref="W626:X626"/>
    <mergeCell ref="B622:F622"/>
    <mergeCell ref="W622:X622"/>
    <mergeCell ref="B623:F623"/>
    <mergeCell ref="W623:X623"/>
    <mergeCell ref="B624:F624"/>
    <mergeCell ref="A604:G604"/>
    <mergeCell ref="H604:K604"/>
    <mergeCell ref="M604:P604"/>
    <mergeCell ref="R604:U604"/>
    <mergeCell ref="W604:X604"/>
    <mergeCell ref="A605:G605"/>
    <mergeCell ref="H605:L605"/>
    <mergeCell ref="M605:Q605"/>
    <mergeCell ref="R605:V605"/>
    <mergeCell ref="W605:X605"/>
    <mergeCell ref="A606:X606"/>
    <mergeCell ref="A607:Q607"/>
    <mergeCell ref="R607:X608"/>
    <mergeCell ref="A608:P608"/>
    <mergeCell ref="A611:C612"/>
    <mergeCell ref="D611:U612"/>
    <mergeCell ref="V611:X611"/>
    <mergeCell ref="V612:X613"/>
    <mergeCell ref="A613:C613"/>
    <mergeCell ref="D613:D616"/>
    <mergeCell ref="F613:F616"/>
    <mergeCell ref="G613:I613"/>
    <mergeCell ref="J613:T613"/>
    <mergeCell ref="A614:C616"/>
    <mergeCell ref="E614:E616"/>
    <mergeCell ref="G614:I615"/>
    <mergeCell ref="J614:T615"/>
    <mergeCell ref="U614:X614"/>
    <mergeCell ref="U615:U616"/>
    <mergeCell ref="V615:V616"/>
    <mergeCell ref="W615:X616"/>
    <mergeCell ref="G616:I616"/>
    <mergeCell ref="B597:F597"/>
    <mergeCell ref="I597:K597"/>
    <mergeCell ref="S597:U597"/>
    <mergeCell ref="W597:X597"/>
    <mergeCell ref="N597:P597"/>
    <mergeCell ref="B598:F598"/>
    <mergeCell ref="W598:X598"/>
    <mergeCell ref="B599:F599"/>
    <mergeCell ref="W599:X599"/>
    <mergeCell ref="B600:F600"/>
    <mergeCell ref="W600:X600"/>
    <mergeCell ref="B601:F601"/>
    <mergeCell ref="W601:X601"/>
    <mergeCell ref="B602:F602"/>
    <mergeCell ref="W602:X602"/>
    <mergeCell ref="B603:F603"/>
    <mergeCell ref="W603:X603"/>
    <mergeCell ref="A585:X585"/>
    <mergeCell ref="A586:Q586"/>
    <mergeCell ref="R586:X587"/>
    <mergeCell ref="A587:P587"/>
    <mergeCell ref="A583:G583"/>
    <mergeCell ref="H583:K583"/>
    <mergeCell ref="M583:P583"/>
    <mergeCell ref="R583:U583"/>
    <mergeCell ref="W583:X583"/>
    <mergeCell ref="A584:G584"/>
    <mergeCell ref="A590:C591"/>
    <mergeCell ref="D590:U591"/>
    <mergeCell ref="V590:X590"/>
    <mergeCell ref="V591:X592"/>
    <mergeCell ref="A592:C592"/>
    <mergeCell ref="D592:D595"/>
    <mergeCell ref="F592:F595"/>
    <mergeCell ref="G592:I592"/>
    <mergeCell ref="J592:T592"/>
    <mergeCell ref="A593:C595"/>
    <mergeCell ref="E593:E595"/>
    <mergeCell ref="G593:I594"/>
    <mergeCell ref="J593:T594"/>
    <mergeCell ref="U593:X593"/>
    <mergeCell ref="U594:U595"/>
    <mergeCell ref="V594:V595"/>
    <mergeCell ref="W594:X595"/>
    <mergeCell ref="G595:I595"/>
    <mergeCell ref="B576:F576"/>
    <mergeCell ref="I576:K576"/>
    <mergeCell ref="S576:U576"/>
    <mergeCell ref="W576:X576"/>
    <mergeCell ref="F571:F574"/>
    <mergeCell ref="B577:F577"/>
    <mergeCell ref="W577:X577"/>
    <mergeCell ref="N576:P576"/>
    <mergeCell ref="J571:T571"/>
    <mergeCell ref="A572:C574"/>
    <mergeCell ref="B578:F578"/>
    <mergeCell ref="W578:X578"/>
    <mergeCell ref="B579:F579"/>
    <mergeCell ref="W579:X579"/>
    <mergeCell ref="H584:L584"/>
    <mergeCell ref="M584:Q584"/>
    <mergeCell ref="R584:V584"/>
    <mergeCell ref="W584:X584"/>
    <mergeCell ref="B580:F580"/>
    <mergeCell ref="W580:X580"/>
    <mergeCell ref="B581:F581"/>
    <mergeCell ref="W581:X581"/>
    <mergeCell ref="B582:F582"/>
    <mergeCell ref="W582:X582"/>
    <mergeCell ref="B561:F561"/>
    <mergeCell ref="W561:X561"/>
    <mergeCell ref="A562:G562"/>
    <mergeCell ref="H562:K562"/>
    <mergeCell ref="M562:P562"/>
    <mergeCell ref="R562:U562"/>
    <mergeCell ref="W562:X562"/>
    <mergeCell ref="A563:G563"/>
    <mergeCell ref="H563:L563"/>
    <mergeCell ref="M563:Q563"/>
    <mergeCell ref="R563:V563"/>
    <mergeCell ref="W563:X563"/>
    <mergeCell ref="A564:X564"/>
    <mergeCell ref="A565:Q565"/>
    <mergeCell ref="R565:X566"/>
    <mergeCell ref="A566:P566"/>
    <mergeCell ref="A569:C570"/>
    <mergeCell ref="D569:U570"/>
    <mergeCell ref="V569:X569"/>
    <mergeCell ref="V570:X571"/>
    <mergeCell ref="A571:C571"/>
    <mergeCell ref="D571:D574"/>
    <mergeCell ref="G571:I571"/>
    <mergeCell ref="E572:E574"/>
    <mergeCell ref="G572:I573"/>
    <mergeCell ref="J572:T573"/>
    <mergeCell ref="U572:X572"/>
    <mergeCell ref="U573:U574"/>
    <mergeCell ref="V573:V574"/>
    <mergeCell ref="W573:X574"/>
    <mergeCell ref="G574:I574"/>
    <mergeCell ref="B555:F555"/>
    <mergeCell ref="I555:K555"/>
    <mergeCell ref="S555:U555"/>
    <mergeCell ref="W555:X555"/>
    <mergeCell ref="F550:F553"/>
    <mergeCell ref="B556:F556"/>
    <mergeCell ref="W556:X556"/>
    <mergeCell ref="N555:P555"/>
    <mergeCell ref="J550:T550"/>
    <mergeCell ref="A551:C553"/>
    <mergeCell ref="B557:F557"/>
    <mergeCell ref="W557:X557"/>
    <mergeCell ref="B558:F558"/>
    <mergeCell ref="W558:X558"/>
    <mergeCell ref="B559:F559"/>
    <mergeCell ref="W559:X559"/>
    <mergeCell ref="B560:F560"/>
    <mergeCell ref="W560:X560"/>
    <mergeCell ref="B540:F540"/>
    <mergeCell ref="W540:X540"/>
    <mergeCell ref="A541:G541"/>
    <mergeCell ref="H541:K541"/>
    <mergeCell ref="M541:P541"/>
    <mergeCell ref="R541:U541"/>
    <mergeCell ref="W541:X541"/>
    <mergeCell ref="A542:G542"/>
    <mergeCell ref="H542:L542"/>
    <mergeCell ref="M542:Q542"/>
    <mergeCell ref="R542:V542"/>
    <mergeCell ref="W542:X542"/>
    <mergeCell ref="A543:X543"/>
    <mergeCell ref="A544:Q544"/>
    <mergeCell ref="R544:X545"/>
    <mergeCell ref="A545:P545"/>
    <mergeCell ref="A548:C549"/>
    <mergeCell ref="D548:U549"/>
    <mergeCell ref="V548:X548"/>
    <mergeCell ref="V549:X550"/>
    <mergeCell ref="A550:C550"/>
    <mergeCell ref="D550:D553"/>
    <mergeCell ref="G550:I550"/>
    <mergeCell ref="E551:E553"/>
    <mergeCell ref="G551:I552"/>
    <mergeCell ref="J551:T552"/>
    <mergeCell ref="U551:X551"/>
    <mergeCell ref="U552:U553"/>
    <mergeCell ref="V552:V553"/>
    <mergeCell ref="W552:X553"/>
    <mergeCell ref="G553:I553"/>
    <mergeCell ref="B534:F534"/>
    <mergeCell ref="I534:K534"/>
    <mergeCell ref="S534:U534"/>
    <mergeCell ref="W534:X534"/>
    <mergeCell ref="F529:F532"/>
    <mergeCell ref="B535:F535"/>
    <mergeCell ref="W535:X535"/>
    <mergeCell ref="N534:P534"/>
    <mergeCell ref="J529:T529"/>
    <mergeCell ref="A530:C532"/>
    <mergeCell ref="B536:F536"/>
    <mergeCell ref="W536:X536"/>
    <mergeCell ref="B537:F537"/>
    <mergeCell ref="W537:X537"/>
    <mergeCell ref="B538:F538"/>
    <mergeCell ref="W538:X538"/>
    <mergeCell ref="B539:F539"/>
    <mergeCell ref="W539:X539"/>
    <mergeCell ref="A521:G521"/>
    <mergeCell ref="H521:L521"/>
    <mergeCell ref="M521:Q521"/>
    <mergeCell ref="R521:V521"/>
    <mergeCell ref="W521:X521"/>
    <mergeCell ref="A522:X522"/>
    <mergeCell ref="A523:Q523"/>
    <mergeCell ref="R523:X524"/>
    <mergeCell ref="A524:P524"/>
    <mergeCell ref="A527:C528"/>
    <mergeCell ref="D527:U528"/>
    <mergeCell ref="V527:X527"/>
    <mergeCell ref="V528:X529"/>
    <mergeCell ref="A529:C529"/>
    <mergeCell ref="D529:D532"/>
    <mergeCell ref="G529:I529"/>
    <mergeCell ref="E530:E532"/>
    <mergeCell ref="G530:I531"/>
    <mergeCell ref="J530:T531"/>
    <mergeCell ref="U530:X530"/>
    <mergeCell ref="U531:U532"/>
    <mergeCell ref="V531:V532"/>
    <mergeCell ref="W531:X532"/>
    <mergeCell ref="G532:I532"/>
    <mergeCell ref="B513:F513"/>
    <mergeCell ref="I513:K513"/>
    <mergeCell ref="S513:U513"/>
    <mergeCell ref="W513:X513"/>
    <mergeCell ref="B514:F514"/>
    <mergeCell ref="W514:X514"/>
    <mergeCell ref="B515:F515"/>
    <mergeCell ref="W515:X515"/>
    <mergeCell ref="B516:F516"/>
    <mergeCell ref="W516:X516"/>
    <mergeCell ref="B517:F517"/>
    <mergeCell ref="W517:X517"/>
    <mergeCell ref="B518:F518"/>
    <mergeCell ref="W518:X518"/>
    <mergeCell ref="B519:F519"/>
    <mergeCell ref="W519:X519"/>
    <mergeCell ref="A520:G520"/>
    <mergeCell ref="H520:K520"/>
    <mergeCell ref="M520:P520"/>
    <mergeCell ref="R520:U520"/>
    <mergeCell ref="W520:X520"/>
    <mergeCell ref="R502:X503"/>
    <mergeCell ref="A503:P503"/>
    <mergeCell ref="A506:C507"/>
    <mergeCell ref="D506:U507"/>
    <mergeCell ref="V506:X506"/>
    <mergeCell ref="V507:X508"/>
    <mergeCell ref="A508:C508"/>
    <mergeCell ref="D508:D511"/>
    <mergeCell ref="F508:F511"/>
    <mergeCell ref="G508:I508"/>
    <mergeCell ref="J508:T508"/>
    <mergeCell ref="A509:C511"/>
    <mergeCell ref="E509:E511"/>
    <mergeCell ref="G509:I510"/>
    <mergeCell ref="J509:T510"/>
    <mergeCell ref="U509:X509"/>
    <mergeCell ref="U510:U511"/>
    <mergeCell ref="V510:V511"/>
    <mergeCell ref="W510:X511"/>
    <mergeCell ref="G511:I511"/>
    <mergeCell ref="B492:F492"/>
    <mergeCell ref="I492:K492"/>
    <mergeCell ref="S492:U492"/>
    <mergeCell ref="W492:X492"/>
    <mergeCell ref="B493:F493"/>
    <mergeCell ref="W493:X493"/>
    <mergeCell ref="R499:U499"/>
    <mergeCell ref="W499:X499"/>
    <mergeCell ref="B494:F494"/>
    <mergeCell ref="W494:X494"/>
    <mergeCell ref="B495:F495"/>
    <mergeCell ref="W495:X495"/>
    <mergeCell ref="B496:F496"/>
    <mergeCell ref="W496:X496"/>
    <mergeCell ref="R500:V500"/>
    <mergeCell ref="W500:X500"/>
    <mergeCell ref="A501:X501"/>
    <mergeCell ref="B497:F497"/>
    <mergeCell ref="W497:X497"/>
    <mergeCell ref="B498:F498"/>
    <mergeCell ref="W498:X498"/>
    <mergeCell ref="A499:G499"/>
    <mergeCell ref="H499:K499"/>
    <mergeCell ref="M499:P499"/>
    <mergeCell ref="A485:C486"/>
    <mergeCell ref="D485:U486"/>
    <mergeCell ref="V485:X485"/>
    <mergeCell ref="V486:X487"/>
    <mergeCell ref="A487:C487"/>
    <mergeCell ref="D487:D490"/>
    <mergeCell ref="F487:F490"/>
    <mergeCell ref="G487:I487"/>
    <mergeCell ref="J487:T487"/>
    <mergeCell ref="A488:C490"/>
    <mergeCell ref="E488:E490"/>
    <mergeCell ref="G488:I489"/>
    <mergeCell ref="J488:T489"/>
    <mergeCell ref="U488:X488"/>
    <mergeCell ref="U489:U490"/>
    <mergeCell ref="V489:V490"/>
    <mergeCell ref="W489:X490"/>
    <mergeCell ref="G490:I490"/>
    <mergeCell ref="E5:E7"/>
    <mergeCell ref="G5:I6"/>
    <mergeCell ref="J5:T6"/>
    <mergeCell ref="U5:X5"/>
    <mergeCell ref="U6:U7"/>
    <mergeCell ref="V6:V7"/>
    <mergeCell ref="W6:X7"/>
    <mergeCell ref="G7:I7"/>
    <mergeCell ref="A4:C4"/>
    <mergeCell ref="D4:D7"/>
    <mergeCell ref="F4:F7"/>
    <mergeCell ref="A2:C3"/>
    <mergeCell ref="D2:U3"/>
    <mergeCell ref="V2:X2"/>
    <mergeCell ref="V3:X4"/>
    <mergeCell ref="G4:I4"/>
    <mergeCell ref="J4:T4"/>
    <mergeCell ref="A5:C7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B11:F11"/>
    <mergeCell ref="W11:X11"/>
    <mergeCell ref="B12:F12"/>
    <mergeCell ref="W12:X12"/>
    <mergeCell ref="B13:F13"/>
    <mergeCell ref="W13:X13"/>
    <mergeCell ref="B9:F9"/>
    <mergeCell ref="I9:K9"/>
    <mergeCell ref="S9:U9"/>
    <mergeCell ref="W9:X9"/>
    <mergeCell ref="B10:F10"/>
    <mergeCell ref="W10:X10"/>
    <mergeCell ref="N9:P9"/>
    <mergeCell ref="G25:I25"/>
    <mergeCell ref="J25:T25"/>
    <mergeCell ref="A26:C28"/>
    <mergeCell ref="E26:E28"/>
    <mergeCell ref="G26:I27"/>
    <mergeCell ref="J26:T27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A17:G17"/>
    <mergeCell ref="H17:L17"/>
    <mergeCell ref="M17:Q17"/>
    <mergeCell ref="R17:V17"/>
    <mergeCell ref="W17:X17"/>
    <mergeCell ref="A18:X18"/>
    <mergeCell ref="B34:F34"/>
    <mergeCell ref="W34:X34"/>
    <mergeCell ref="B35:F35"/>
    <mergeCell ref="W35:X35"/>
    <mergeCell ref="B36:F36"/>
    <mergeCell ref="W36:X36"/>
    <mergeCell ref="B31:F31"/>
    <mergeCell ref="W31:X31"/>
    <mergeCell ref="B32:F32"/>
    <mergeCell ref="W32:X32"/>
    <mergeCell ref="B33:F33"/>
    <mergeCell ref="W33:X33"/>
    <mergeCell ref="U26:X26"/>
    <mergeCell ref="U27:U28"/>
    <mergeCell ref="V27:V28"/>
    <mergeCell ref="W27:X28"/>
    <mergeCell ref="G28:I28"/>
    <mergeCell ref="B30:F30"/>
    <mergeCell ref="I30:K30"/>
    <mergeCell ref="S30:U30"/>
    <mergeCell ref="W30:X30"/>
    <mergeCell ref="A46:C46"/>
    <mergeCell ref="D46:D49"/>
    <mergeCell ref="F46:F49"/>
    <mergeCell ref="G46:I46"/>
    <mergeCell ref="J46:T46"/>
    <mergeCell ref="A47:C49"/>
    <mergeCell ref="E47:E49"/>
    <mergeCell ref="G47:I48"/>
    <mergeCell ref="J47:T48"/>
    <mergeCell ref="A37:G37"/>
    <mergeCell ref="H37:K37"/>
    <mergeCell ref="M37:P37"/>
    <mergeCell ref="R37:U37"/>
    <mergeCell ref="W37:X37"/>
    <mergeCell ref="A38:G38"/>
    <mergeCell ref="H38:L38"/>
    <mergeCell ref="M38:Q38"/>
    <mergeCell ref="R38:V38"/>
    <mergeCell ref="W38:X38"/>
    <mergeCell ref="B55:F55"/>
    <mergeCell ref="W55:X55"/>
    <mergeCell ref="B56:F56"/>
    <mergeCell ref="W56:X56"/>
    <mergeCell ref="B57:F57"/>
    <mergeCell ref="W57:X57"/>
    <mergeCell ref="B52:F52"/>
    <mergeCell ref="W52:X52"/>
    <mergeCell ref="B53:F53"/>
    <mergeCell ref="W53:X53"/>
    <mergeCell ref="B54:F54"/>
    <mergeCell ref="W54:X54"/>
    <mergeCell ref="U47:X47"/>
    <mergeCell ref="U48:U49"/>
    <mergeCell ref="V48:V49"/>
    <mergeCell ref="W48:X49"/>
    <mergeCell ref="G49:I49"/>
    <mergeCell ref="B51:F51"/>
    <mergeCell ref="I51:K51"/>
    <mergeCell ref="S51:U51"/>
    <mergeCell ref="W51:X51"/>
    <mergeCell ref="A60:X60"/>
    <mergeCell ref="A61:Q61"/>
    <mergeCell ref="R61:X62"/>
    <mergeCell ref="A62:P62"/>
    <mergeCell ref="A65:C66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A59:G59"/>
    <mergeCell ref="H59:L59"/>
    <mergeCell ref="M59:Q59"/>
    <mergeCell ref="R59:V59"/>
    <mergeCell ref="W59:X59"/>
    <mergeCell ref="B76:F76"/>
    <mergeCell ref="W76:X76"/>
    <mergeCell ref="B77:F77"/>
    <mergeCell ref="W77:X77"/>
    <mergeCell ref="B78:F78"/>
    <mergeCell ref="W78:X78"/>
    <mergeCell ref="B73:F73"/>
    <mergeCell ref="W73:X73"/>
    <mergeCell ref="B74:F74"/>
    <mergeCell ref="W74:X74"/>
    <mergeCell ref="B75:F75"/>
    <mergeCell ref="W75:X75"/>
    <mergeCell ref="U68:X68"/>
    <mergeCell ref="U69:U70"/>
    <mergeCell ref="V69:V70"/>
    <mergeCell ref="W69:X70"/>
    <mergeCell ref="G70:I70"/>
    <mergeCell ref="B72:F72"/>
    <mergeCell ref="I72:K72"/>
    <mergeCell ref="S72:U72"/>
    <mergeCell ref="W72:X72"/>
    <mergeCell ref="F67:F70"/>
    <mergeCell ref="G67:I67"/>
    <mergeCell ref="J67:T67"/>
    <mergeCell ref="A68:C70"/>
    <mergeCell ref="E68:E70"/>
    <mergeCell ref="G68:I69"/>
    <mergeCell ref="J68:T69"/>
    <mergeCell ref="A81:X81"/>
    <mergeCell ref="A82:Q82"/>
    <mergeCell ref="R82:X83"/>
    <mergeCell ref="A83:P83"/>
    <mergeCell ref="A86:C87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B97:F97"/>
    <mergeCell ref="W97:X97"/>
    <mergeCell ref="B98:F98"/>
    <mergeCell ref="W98:X98"/>
    <mergeCell ref="B99:F99"/>
    <mergeCell ref="W99:X99"/>
    <mergeCell ref="B94:F94"/>
    <mergeCell ref="W94:X94"/>
    <mergeCell ref="B95:F95"/>
    <mergeCell ref="W95:X95"/>
    <mergeCell ref="B96:F96"/>
    <mergeCell ref="W96:X96"/>
    <mergeCell ref="U89:X89"/>
    <mergeCell ref="U90:U91"/>
    <mergeCell ref="V90:V91"/>
    <mergeCell ref="W90:X91"/>
    <mergeCell ref="G91:I91"/>
    <mergeCell ref="B93:F93"/>
    <mergeCell ref="I93:K93"/>
    <mergeCell ref="S93:U93"/>
    <mergeCell ref="W93:X93"/>
    <mergeCell ref="F88:F91"/>
    <mergeCell ref="G88:I88"/>
    <mergeCell ref="J88:T88"/>
    <mergeCell ref="A89:C91"/>
    <mergeCell ref="E89:E91"/>
    <mergeCell ref="G89:I90"/>
    <mergeCell ref="J89:T90"/>
    <mergeCell ref="A102:X102"/>
    <mergeCell ref="A103:Q103"/>
    <mergeCell ref="R103:X104"/>
    <mergeCell ref="A104:P104"/>
    <mergeCell ref="A107:C108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A101:G101"/>
    <mergeCell ref="H101:L101"/>
    <mergeCell ref="M101:Q101"/>
    <mergeCell ref="R101:V101"/>
    <mergeCell ref="W101:X101"/>
    <mergeCell ref="B118:F118"/>
    <mergeCell ref="W118:X118"/>
    <mergeCell ref="B119:F119"/>
    <mergeCell ref="W119:X119"/>
    <mergeCell ref="B120:F120"/>
    <mergeCell ref="W120:X120"/>
    <mergeCell ref="B115:F115"/>
    <mergeCell ref="W115:X115"/>
    <mergeCell ref="B116:F116"/>
    <mergeCell ref="W116:X116"/>
    <mergeCell ref="B117:F117"/>
    <mergeCell ref="W117:X117"/>
    <mergeCell ref="U110:X110"/>
    <mergeCell ref="U111:U112"/>
    <mergeCell ref="V111:V112"/>
    <mergeCell ref="W111:X112"/>
    <mergeCell ref="G112:I112"/>
    <mergeCell ref="B114:F114"/>
    <mergeCell ref="I114:K114"/>
    <mergeCell ref="S114:U114"/>
    <mergeCell ref="W114:X114"/>
    <mergeCell ref="F109:F112"/>
    <mergeCell ref="G109:I109"/>
    <mergeCell ref="J109:T109"/>
    <mergeCell ref="A110:C112"/>
    <mergeCell ref="E110:E112"/>
    <mergeCell ref="G110:I111"/>
    <mergeCell ref="J110:T111"/>
    <mergeCell ref="A123:X123"/>
    <mergeCell ref="A124:Q124"/>
    <mergeCell ref="R124:X125"/>
    <mergeCell ref="A125:P125"/>
    <mergeCell ref="A128:C129"/>
    <mergeCell ref="D128:U129"/>
    <mergeCell ref="V128:X128"/>
    <mergeCell ref="V129:X130"/>
    <mergeCell ref="A130:C130"/>
    <mergeCell ref="D130:D133"/>
    <mergeCell ref="A121:G121"/>
    <mergeCell ref="H121:K121"/>
    <mergeCell ref="M121:P121"/>
    <mergeCell ref="R121:U121"/>
    <mergeCell ref="W121:X121"/>
    <mergeCell ref="A122:G122"/>
    <mergeCell ref="H122:L122"/>
    <mergeCell ref="M122:Q122"/>
    <mergeCell ref="R122:V122"/>
    <mergeCell ref="W122:X122"/>
    <mergeCell ref="B139:F139"/>
    <mergeCell ref="W139:X139"/>
    <mergeCell ref="B140:F140"/>
    <mergeCell ref="W140:X140"/>
    <mergeCell ref="B141:F141"/>
    <mergeCell ref="W141:X141"/>
    <mergeCell ref="B136:F136"/>
    <mergeCell ref="W136:X136"/>
    <mergeCell ref="B137:F137"/>
    <mergeCell ref="W137:X137"/>
    <mergeCell ref="B138:F138"/>
    <mergeCell ref="W138:X138"/>
    <mergeCell ref="U131:X131"/>
    <mergeCell ref="U132:U133"/>
    <mergeCell ref="V132:V133"/>
    <mergeCell ref="W132:X133"/>
    <mergeCell ref="G133:I133"/>
    <mergeCell ref="B135:F135"/>
    <mergeCell ref="I135:K135"/>
    <mergeCell ref="S135:U135"/>
    <mergeCell ref="W135:X135"/>
    <mergeCell ref="F130:F133"/>
    <mergeCell ref="G130:I130"/>
    <mergeCell ref="J130:T130"/>
    <mergeCell ref="A131:C133"/>
    <mergeCell ref="E131:E133"/>
    <mergeCell ref="G131:I132"/>
    <mergeCell ref="J131:T132"/>
    <mergeCell ref="A144:X144"/>
    <mergeCell ref="A145:Q145"/>
    <mergeCell ref="R145:X146"/>
    <mergeCell ref="A146:P146"/>
    <mergeCell ref="A149:C150"/>
    <mergeCell ref="D149:U150"/>
    <mergeCell ref="V149:X149"/>
    <mergeCell ref="V150:X151"/>
    <mergeCell ref="A151:C151"/>
    <mergeCell ref="D151:D154"/>
    <mergeCell ref="A142:G142"/>
    <mergeCell ref="H142:K142"/>
    <mergeCell ref="M142:P142"/>
    <mergeCell ref="R142:U142"/>
    <mergeCell ref="W142:X142"/>
    <mergeCell ref="A143:G143"/>
    <mergeCell ref="H143:L143"/>
    <mergeCell ref="M143:Q143"/>
    <mergeCell ref="R143:V143"/>
    <mergeCell ref="W143:X143"/>
    <mergeCell ref="B160:F160"/>
    <mergeCell ref="W160:X160"/>
    <mergeCell ref="B161:F161"/>
    <mergeCell ref="W161:X161"/>
    <mergeCell ref="B162:F162"/>
    <mergeCell ref="W162:X162"/>
    <mergeCell ref="B157:F157"/>
    <mergeCell ref="W157:X157"/>
    <mergeCell ref="B158:F158"/>
    <mergeCell ref="W158:X158"/>
    <mergeCell ref="B159:F159"/>
    <mergeCell ref="W159:X159"/>
    <mergeCell ref="U152:X152"/>
    <mergeCell ref="U153:U154"/>
    <mergeCell ref="V153:V154"/>
    <mergeCell ref="W153:X154"/>
    <mergeCell ref="G154:I154"/>
    <mergeCell ref="B156:F156"/>
    <mergeCell ref="I156:K156"/>
    <mergeCell ref="S156:U156"/>
    <mergeCell ref="W156:X156"/>
    <mergeCell ref="F151:F154"/>
    <mergeCell ref="G151:I151"/>
    <mergeCell ref="J151:T151"/>
    <mergeCell ref="A152:C154"/>
    <mergeCell ref="E152:E154"/>
    <mergeCell ref="G152:I153"/>
    <mergeCell ref="J152:T153"/>
    <mergeCell ref="V171:X172"/>
    <mergeCell ref="A172:C172"/>
    <mergeCell ref="D172:D175"/>
    <mergeCell ref="F172:F175"/>
    <mergeCell ref="G172:I172"/>
    <mergeCell ref="J172:T172"/>
    <mergeCell ref="A173:C175"/>
    <mergeCell ref="E173:E175"/>
    <mergeCell ref="G173:I174"/>
    <mergeCell ref="J173:T174"/>
    <mergeCell ref="A163:G163"/>
    <mergeCell ref="H163:K163"/>
    <mergeCell ref="M163:P163"/>
    <mergeCell ref="R163:U163"/>
    <mergeCell ref="W163:X163"/>
    <mergeCell ref="A164:G164"/>
    <mergeCell ref="H164:L164"/>
    <mergeCell ref="M164:Q164"/>
    <mergeCell ref="R164:V164"/>
    <mergeCell ref="W164:X164"/>
    <mergeCell ref="A167:P167"/>
    <mergeCell ref="A170:C171"/>
    <mergeCell ref="D170:U171"/>
    <mergeCell ref="V170:X170"/>
    <mergeCell ref="B181:F181"/>
    <mergeCell ref="W181:X181"/>
    <mergeCell ref="B182:F182"/>
    <mergeCell ref="W182:X182"/>
    <mergeCell ref="B183:F183"/>
    <mergeCell ref="W183:X183"/>
    <mergeCell ref="B178:F178"/>
    <mergeCell ref="W178:X178"/>
    <mergeCell ref="B179:F179"/>
    <mergeCell ref="W179:X179"/>
    <mergeCell ref="B180:F180"/>
    <mergeCell ref="W180:X180"/>
    <mergeCell ref="U173:X173"/>
    <mergeCell ref="U174:U175"/>
    <mergeCell ref="V174:V175"/>
    <mergeCell ref="W174:X175"/>
    <mergeCell ref="G175:I175"/>
    <mergeCell ref="B177:F177"/>
    <mergeCell ref="I177:K177"/>
    <mergeCell ref="S177:U177"/>
    <mergeCell ref="W177:X177"/>
    <mergeCell ref="A186:X186"/>
    <mergeCell ref="A187:Q187"/>
    <mergeCell ref="R187:X188"/>
    <mergeCell ref="A188:P188"/>
    <mergeCell ref="A191:C192"/>
    <mergeCell ref="D191:U192"/>
    <mergeCell ref="V191:X191"/>
    <mergeCell ref="V192:X193"/>
    <mergeCell ref="A193:C193"/>
    <mergeCell ref="D193:D196"/>
    <mergeCell ref="A184:G184"/>
    <mergeCell ref="H184:K184"/>
    <mergeCell ref="M184:P184"/>
    <mergeCell ref="R184:U184"/>
    <mergeCell ref="W184:X184"/>
    <mergeCell ref="A185:G185"/>
    <mergeCell ref="H185:L185"/>
    <mergeCell ref="M185:Q185"/>
    <mergeCell ref="R185:V185"/>
    <mergeCell ref="W185:X185"/>
    <mergeCell ref="U194:X194"/>
    <mergeCell ref="U195:U196"/>
    <mergeCell ref="V195:V196"/>
    <mergeCell ref="W195:X196"/>
    <mergeCell ref="G196:I196"/>
    <mergeCell ref="B198:F198"/>
    <mergeCell ref="I198:K198"/>
    <mergeCell ref="S198:U198"/>
    <mergeCell ref="W198:X198"/>
    <mergeCell ref="N198:P198"/>
    <mergeCell ref="F193:F196"/>
    <mergeCell ref="G193:I193"/>
    <mergeCell ref="J193:T193"/>
    <mergeCell ref="A194:C196"/>
    <mergeCell ref="E194:E196"/>
    <mergeCell ref="G194:I195"/>
    <mergeCell ref="J194:T195"/>
    <mergeCell ref="A205:G205"/>
    <mergeCell ref="H205:K205"/>
    <mergeCell ref="M205:P205"/>
    <mergeCell ref="R205:U205"/>
    <mergeCell ref="W205:X205"/>
    <mergeCell ref="A206:G206"/>
    <mergeCell ref="H206:L206"/>
    <mergeCell ref="M206:Q206"/>
    <mergeCell ref="R206:V206"/>
    <mergeCell ref="W206:X206"/>
    <mergeCell ref="B202:F202"/>
    <mergeCell ref="W202:X202"/>
    <mergeCell ref="B203:F203"/>
    <mergeCell ref="W203:X203"/>
    <mergeCell ref="B204:F204"/>
    <mergeCell ref="W204:X204"/>
    <mergeCell ref="B199:F199"/>
    <mergeCell ref="W199:X199"/>
    <mergeCell ref="B200:F200"/>
    <mergeCell ref="W200:X200"/>
    <mergeCell ref="B201:F201"/>
    <mergeCell ref="W201:X201"/>
    <mergeCell ref="U215:X215"/>
    <mergeCell ref="U216:U217"/>
    <mergeCell ref="V216:V217"/>
    <mergeCell ref="W216:X217"/>
    <mergeCell ref="G217:I217"/>
    <mergeCell ref="B219:F219"/>
    <mergeCell ref="I219:K219"/>
    <mergeCell ref="S219:U219"/>
    <mergeCell ref="W219:X219"/>
    <mergeCell ref="F214:F217"/>
    <mergeCell ref="G214:I214"/>
    <mergeCell ref="J214:T214"/>
    <mergeCell ref="A215:C217"/>
    <mergeCell ref="E215:E217"/>
    <mergeCell ref="G215:I216"/>
    <mergeCell ref="J215:T216"/>
    <mergeCell ref="A207:X207"/>
    <mergeCell ref="A208:Q208"/>
    <mergeCell ref="R208:X209"/>
    <mergeCell ref="A209:P209"/>
    <mergeCell ref="A212:C213"/>
    <mergeCell ref="D212:U213"/>
    <mergeCell ref="V212:X212"/>
    <mergeCell ref="V213:X214"/>
    <mergeCell ref="A214:C214"/>
    <mergeCell ref="D214:D217"/>
    <mergeCell ref="A226:G226"/>
    <mergeCell ref="H226:K226"/>
    <mergeCell ref="M226:P226"/>
    <mergeCell ref="R226:U226"/>
    <mergeCell ref="W226:X226"/>
    <mergeCell ref="A227:G227"/>
    <mergeCell ref="H227:L227"/>
    <mergeCell ref="M227:Q227"/>
    <mergeCell ref="R227:V227"/>
    <mergeCell ref="W227:X227"/>
    <mergeCell ref="B223:F223"/>
    <mergeCell ref="W223:X223"/>
    <mergeCell ref="B224:F224"/>
    <mergeCell ref="W224:X224"/>
    <mergeCell ref="B225:F225"/>
    <mergeCell ref="W225:X225"/>
    <mergeCell ref="B220:F220"/>
    <mergeCell ref="W220:X220"/>
    <mergeCell ref="B221:F221"/>
    <mergeCell ref="W221:X221"/>
    <mergeCell ref="B222:F222"/>
    <mergeCell ref="W222:X222"/>
    <mergeCell ref="U236:X236"/>
    <mergeCell ref="U237:U238"/>
    <mergeCell ref="V237:V238"/>
    <mergeCell ref="W237:X238"/>
    <mergeCell ref="G238:I238"/>
    <mergeCell ref="B240:F240"/>
    <mergeCell ref="I240:K240"/>
    <mergeCell ref="S240:U240"/>
    <mergeCell ref="W240:X240"/>
    <mergeCell ref="F235:F238"/>
    <mergeCell ref="G235:I235"/>
    <mergeCell ref="J235:T235"/>
    <mergeCell ref="A236:C238"/>
    <mergeCell ref="E236:E238"/>
    <mergeCell ref="G236:I237"/>
    <mergeCell ref="J236:T237"/>
    <mergeCell ref="A228:X228"/>
    <mergeCell ref="A229:Q229"/>
    <mergeCell ref="R229:X230"/>
    <mergeCell ref="A230:P230"/>
    <mergeCell ref="A233:C234"/>
    <mergeCell ref="D233:U234"/>
    <mergeCell ref="V233:X233"/>
    <mergeCell ref="V234:X235"/>
    <mergeCell ref="A235:C235"/>
    <mergeCell ref="D235:D238"/>
    <mergeCell ref="A247:G247"/>
    <mergeCell ref="H247:K247"/>
    <mergeCell ref="M247:P247"/>
    <mergeCell ref="R247:U247"/>
    <mergeCell ref="W247:X247"/>
    <mergeCell ref="A248:G248"/>
    <mergeCell ref="H248:L248"/>
    <mergeCell ref="M248:Q248"/>
    <mergeCell ref="R248:V248"/>
    <mergeCell ref="W248:X248"/>
    <mergeCell ref="B244:F244"/>
    <mergeCell ref="W244:X244"/>
    <mergeCell ref="B245:F245"/>
    <mergeCell ref="W245:X245"/>
    <mergeCell ref="B246:F246"/>
    <mergeCell ref="W246:X246"/>
    <mergeCell ref="B241:F241"/>
    <mergeCell ref="W241:X241"/>
    <mergeCell ref="B242:F242"/>
    <mergeCell ref="W242:X242"/>
    <mergeCell ref="B243:F243"/>
    <mergeCell ref="W243:X243"/>
    <mergeCell ref="U257:X257"/>
    <mergeCell ref="U258:U259"/>
    <mergeCell ref="V258:V259"/>
    <mergeCell ref="W258:X259"/>
    <mergeCell ref="G259:I259"/>
    <mergeCell ref="B261:F261"/>
    <mergeCell ref="I261:K261"/>
    <mergeCell ref="S261:U261"/>
    <mergeCell ref="W261:X261"/>
    <mergeCell ref="F256:F259"/>
    <mergeCell ref="G256:I256"/>
    <mergeCell ref="J256:T256"/>
    <mergeCell ref="A257:C259"/>
    <mergeCell ref="E257:E259"/>
    <mergeCell ref="G257:I258"/>
    <mergeCell ref="J257:T258"/>
    <mergeCell ref="A249:X249"/>
    <mergeCell ref="A250:Q250"/>
    <mergeCell ref="R250:X251"/>
    <mergeCell ref="A251:P251"/>
    <mergeCell ref="A254:C255"/>
    <mergeCell ref="D254:U255"/>
    <mergeCell ref="V254:X254"/>
    <mergeCell ref="V255:X256"/>
    <mergeCell ref="A256:C256"/>
    <mergeCell ref="D256:D259"/>
    <mergeCell ref="A268:G268"/>
    <mergeCell ref="H268:K268"/>
    <mergeCell ref="M268:P268"/>
    <mergeCell ref="R268:U268"/>
    <mergeCell ref="W268:X268"/>
    <mergeCell ref="A269:G269"/>
    <mergeCell ref="H269:L269"/>
    <mergeCell ref="M269:Q269"/>
    <mergeCell ref="R269:V269"/>
    <mergeCell ref="W269:X269"/>
    <mergeCell ref="B265:F265"/>
    <mergeCell ref="W265:X265"/>
    <mergeCell ref="B266:F266"/>
    <mergeCell ref="W266:X266"/>
    <mergeCell ref="B267:F267"/>
    <mergeCell ref="W267:X267"/>
    <mergeCell ref="B262:F262"/>
    <mergeCell ref="W262:X262"/>
    <mergeCell ref="B263:F263"/>
    <mergeCell ref="W263:X263"/>
    <mergeCell ref="B264:F264"/>
    <mergeCell ref="W264:X264"/>
    <mergeCell ref="U278:X278"/>
    <mergeCell ref="U279:U280"/>
    <mergeCell ref="V279:V280"/>
    <mergeCell ref="W279:X280"/>
    <mergeCell ref="G280:I280"/>
    <mergeCell ref="B282:F282"/>
    <mergeCell ref="I282:K282"/>
    <mergeCell ref="S282:U282"/>
    <mergeCell ref="W282:X282"/>
    <mergeCell ref="F277:F280"/>
    <mergeCell ref="G277:I277"/>
    <mergeCell ref="J277:T277"/>
    <mergeCell ref="A278:C280"/>
    <mergeCell ref="E278:E280"/>
    <mergeCell ref="G278:I279"/>
    <mergeCell ref="J278:T279"/>
    <mergeCell ref="A270:X270"/>
    <mergeCell ref="A271:Q271"/>
    <mergeCell ref="R271:X272"/>
    <mergeCell ref="A272:P272"/>
    <mergeCell ref="A275:C276"/>
    <mergeCell ref="D275:U276"/>
    <mergeCell ref="V275:X275"/>
    <mergeCell ref="V276:X277"/>
    <mergeCell ref="A277:C277"/>
    <mergeCell ref="D277:D280"/>
    <mergeCell ref="N282:P282"/>
    <mergeCell ref="A289:G289"/>
    <mergeCell ref="H289:K289"/>
    <mergeCell ref="M289:P289"/>
    <mergeCell ref="R289:U289"/>
    <mergeCell ref="W289:X289"/>
    <mergeCell ref="A290:G290"/>
    <mergeCell ref="H290:L290"/>
    <mergeCell ref="M290:Q290"/>
    <mergeCell ref="R290:V290"/>
    <mergeCell ref="W290:X290"/>
    <mergeCell ref="B286:F286"/>
    <mergeCell ref="W286:X286"/>
    <mergeCell ref="B287:F287"/>
    <mergeCell ref="W287:X287"/>
    <mergeCell ref="B288:F288"/>
    <mergeCell ref="W288:X288"/>
    <mergeCell ref="B283:F283"/>
    <mergeCell ref="W283:X283"/>
    <mergeCell ref="B284:F284"/>
    <mergeCell ref="W284:X284"/>
    <mergeCell ref="B285:F285"/>
    <mergeCell ref="W285:X285"/>
    <mergeCell ref="B303:F303"/>
    <mergeCell ref="I303:K303"/>
    <mergeCell ref="S303:U303"/>
    <mergeCell ref="W303:X303"/>
    <mergeCell ref="B304:F304"/>
    <mergeCell ref="W304:X304"/>
    <mergeCell ref="E299:E301"/>
    <mergeCell ref="G299:I300"/>
    <mergeCell ref="J299:T300"/>
    <mergeCell ref="U299:X299"/>
    <mergeCell ref="U300:U301"/>
    <mergeCell ref="V300:V301"/>
    <mergeCell ref="W300:X301"/>
    <mergeCell ref="G301:I301"/>
    <mergeCell ref="A296:C297"/>
    <mergeCell ref="D296:U297"/>
    <mergeCell ref="V296:X296"/>
    <mergeCell ref="V297:X298"/>
    <mergeCell ref="A298:C298"/>
    <mergeCell ref="D298:D301"/>
    <mergeCell ref="F298:F301"/>
    <mergeCell ref="G298:I298"/>
    <mergeCell ref="J298:T298"/>
    <mergeCell ref="A299:C301"/>
    <mergeCell ref="N303:P303"/>
    <mergeCell ref="A311:G311"/>
    <mergeCell ref="H311:L311"/>
    <mergeCell ref="M311:Q311"/>
    <mergeCell ref="R311:V311"/>
    <mergeCell ref="W311:X311"/>
    <mergeCell ref="A312:X312"/>
    <mergeCell ref="B308:F308"/>
    <mergeCell ref="W308:X308"/>
    <mergeCell ref="B309:F309"/>
    <mergeCell ref="W309:X309"/>
    <mergeCell ref="A310:G310"/>
    <mergeCell ref="H310:K310"/>
    <mergeCell ref="M310:P310"/>
    <mergeCell ref="R310:U310"/>
    <mergeCell ref="W310:X310"/>
    <mergeCell ref="B305:F305"/>
    <mergeCell ref="W305:X305"/>
    <mergeCell ref="B306:F306"/>
    <mergeCell ref="W306:X306"/>
    <mergeCell ref="B307:F307"/>
    <mergeCell ref="W307:X307"/>
    <mergeCell ref="U320:X320"/>
    <mergeCell ref="U321:U322"/>
    <mergeCell ref="V321:V322"/>
    <mergeCell ref="W321:X322"/>
    <mergeCell ref="G322:I322"/>
    <mergeCell ref="B324:F324"/>
    <mergeCell ref="I324:K324"/>
    <mergeCell ref="S324:U324"/>
    <mergeCell ref="W324:X324"/>
    <mergeCell ref="G319:I319"/>
    <mergeCell ref="J319:T319"/>
    <mergeCell ref="A320:C322"/>
    <mergeCell ref="E320:E322"/>
    <mergeCell ref="G320:I321"/>
    <mergeCell ref="J320:T321"/>
    <mergeCell ref="A313:Q313"/>
    <mergeCell ref="R313:X314"/>
    <mergeCell ref="A314:P314"/>
    <mergeCell ref="A317:C318"/>
    <mergeCell ref="D317:U318"/>
    <mergeCell ref="V317:X317"/>
    <mergeCell ref="V318:X319"/>
    <mergeCell ref="A319:C319"/>
    <mergeCell ref="D319:D322"/>
    <mergeCell ref="F319:F322"/>
    <mergeCell ref="N324:P324"/>
    <mergeCell ref="A331:G331"/>
    <mergeCell ref="H331:K331"/>
    <mergeCell ref="M331:P331"/>
    <mergeCell ref="R331:U331"/>
    <mergeCell ref="W331:X331"/>
    <mergeCell ref="A332:G332"/>
    <mergeCell ref="H332:L332"/>
    <mergeCell ref="M332:Q332"/>
    <mergeCell ref="R332:V332"/>
    <mergeCell ref="W332:X332"/>
    <mergeCell ref="B328:F328"/>
    <mergeCell ref="W328:X328"/>
    <mergeCell ref="B329:F329"/>
    <mergeCell ref="W329:X329"/>
    <mergeCell ref="B330:F330"/>
    <mergeCell ref="W330:X330"/>
    <mergeCell ref="B325:F325"/>
    <mergeCell ref="W325:X325"/>
    <mergeCell ref="B326:F326"/>
    <mergeCell ref="W326:X326"/>
    <mergeCell ref="B327:F327"/>
    <mergeCell ref="W327:X327"/>
    <mergeCell ref="U341:X341"/>
    <mergeCell ref="U342:U343"/>
    <mergeCell ref="V342:V343"/>
    <mergeCell ref="W342:X343"/>
    <mergeCell ref="G343:I343"/>
    <mergeCell ref="B345:F345"/>
    <mergeCell ref="I345:K345"/>
    <mergeCell ref="S345:U345"/>
    <mergeCell ref="W345:X345"/>
    <mergeCell ref="F340:F343"/>
    <mergeCell ref="G340:I340"/>
    <mergeCell ref="J340:T340"/>
    <mergeCell ref="A341:C343"/>
    <mergeCell ref="E341:E343"/>
    <mergeCell ref="G341:I342"/>
    <mergeCell ref="J341:T342"/>
    <mergeCell ref="A333:X333"/>
    <mergeCell ref="A334:Q334"/>
    <mergeCell ref="R334:X335"/>
    <mergeCell ref="A335:P335"/>
    <mergeCell ref="A338:C339"/>
    <mergeCell ref="D338:U339"/>
    <mergeCell ref="V338:X338"/>
    <mergeCell ref="V339:X340"/>
    <mergeCell ref="A340:C340"/>
    <mergeCell ref="D340:D343"/>
    <mergeCell ref="N345:P345"/>
    <mergeCell ref="A352:G352"/>
    <mergeCell ref="H352:K352"/>
    <mergeCell ref="M352:P352"/>
    <mergeCell ref="R352:U352"/>
    <mergeCell ref="W352:X352"/>
    <mergeCell ref="A353:G353"/>
    <mergeCell ref="H353:L353"/>
    <mergeCell ref="M353:Q353"/>
    <mergeCell ref="R353:V353"/>
    <mergeCell ref="W353:X353"/>
    <mergeCell ref="B349:F349"/>
    <mergeCell ref="W349:X349"/>
    <mergeCell ref="B350:F350"/>
    <mergeCell ref="W350:X350"/>
    <mergeCell ref="B351:F351"/>
    <mergeCell ref="W351:X351"/>
    <mergeCell ref="B346:F346"/>
    <mergeCell ref="W346:X346"/>
    <mergeCell ref="B347:F347"/>
    <mergeCell ref="W347:X347"/>
    <mergeCell ref="B348:F348"/>
    <mergeCell ref="W348:X348"/>
    <mergeCell ref="U362:X362"/>
    <mergeCell ref="U363:U364"/>
    <mergeCell ref="V363:V364"/>
    <mergeCell ref="W363:X364"/>
    <mergeCell ref="G364:I364"/>
    <mergeCell ref="B366:F366"/>
    <mergeCell ref="I366:K366"/>
    <mergeCell ref="S366:U366"/>
    <mergeCell ref="W366:X366"/>
    <mergeCell ref="F361:F364"/>
    <mergeCell ref="G361:I361"/>
    <mergeCell ref="J361:T361"/>
    <mergeCell ref="A362:C364"/>
    <mergeCell ref="E362:E364"/>
    <mergeCell ref="G362:I363"/>
    <mergeCell ref="J362:T363"/>
    <mergeCell ref="A354:X354"/>
    <mergeCell ref="A355:Q355"/>
    <mergeCell ref="R355:X356"/>
    <mergeCell ref="A356:P356"/>
    <mergeCell ref="A359:C360"/>
    <mergeCell ref="D359:U360"/>
    <mergeCell ref="V359:X359"/>
    <mergeCell ref="V360:X361"/>
    <mergeCell ref="A361:C361"/>
    <mergeCell ref="D361:D364"/>
    <mergeCell ref="N366:P366"/>
    <mergeCell ref="A373:G373"/>
    <mergeCell ref="H373:K373"/>
    <mergeCell ref="M373:P373"/>
    <mergeCell ref="R373:U373"/>
    <mergeCell ref="W373:X373"/>
    <mergeCell ref="A374:G374"/>
    <mergeCell ref="H374:L374"/>
    <mergeCell ref="M374:Q374"/>
    <mergeCell ref="R374:V374"/>
    <mergeCell ref="W374:X374"/>
    <mergeCell ref="B370:F370"/>
    <mergeCell ref="W370:X370"/>
    <mergeCell ref="B371:F371"/>
    <mergeCell ref="W371:X371"/>
    <mergeCell ref="B372:F372"/>
    <mergeCell ref="W372:X372"/>
    <mergeCell ref="B367:F367"/>
    <mergeCell ref="W367:X367"/>
    <mergeCell ref="B368:F368"/>
    <mergeCell ref="W368:X368"/>
    <mergeCell ref="B369:F369"/>
    <mergeCell ref="W369:X369"/>
    <mergeCell ref="U383:X383"/>
    <mergeCell ref="U384:U385"/>
    <mergeCell ref="V384:V385"/>
    <mergeCell ref="W384:X385"/>
    <mergeCell ref="G385:I385"/>
    <mergeCell ref="B387:F387"/>
    <mergeCell ref="I387:K387"/>
    <mergeCell ref="S387:U387"/>
    <mergeCell ref="W387:X387"/>
    <mergeCell ref="F382:F385"/>
    <mergeCell ref="G382:I382"/>
    <mergeCell ref="J382:T382"/>
    <mergeCell ref="A383:C385"/>
    <mergeCell ref="E383:E385"/>
    <mergeCell ref="G383:I384"/>
    <mergeCell ref="J383:T384"/>
    <mergeCell ref="A375:X375"/>
    <mergeCell ref="A376:Q376"/>
    <mergeCell ref="R376:X377"/>
    <mergeCell ref="A377:P377"/>
    <mergeCell ref="A380:C381"/>
    <mergeCell ref="D380:U381"/>
    <mergeCell ref="V380:X380"/>
    <mergeCell ref="V381:X382"/>
    <mergeCell ref="A382:C382"/>
    <mergeCell ref="D382:D385"/>
    <mergeCell ref="N387:P387"/>
    <mergeCell ref="A394:G394"/>
    <mergeCell ref="H394:K394"/>
    <mergeCell ref="M394:P394"/>
    <mergeCell ref="R394:U394"/>
    <mergeCell ref="W394:X394"/>
    <mergeCell ref="A395:G395"/>
    <mergeCell ref="H395:L395"/>
    <mergeCell ref="M395:Q395"/>
    <mergeCell ref="R395:V395"/>
    <mergeCell ref="W395:X395"/>
    <mergeCell ref="B391:F391"/>
    <mergeCell ref="W391:X391"/>
    <mergeCell ref="B392:F392"/>
    <mergeCell ref="W392:X392"/>
    <mergeCell ref="B393:F393"/>
    <mergeCell ref="W393:X393"/>
    <mergeCell ref="B388:F388"/>
    <mergeCell ref="W388:X388"/>
    <mergeCell ref="B389:F389"/>
    <mergeCell ref="W389:X389"/>
    <mergeCell ref="B390:F390"/>
    <mergeCell ref="W390:X390"/>
    <mergeCell ref="U404:X404"/>
    <mergeCell ref="U405:U406"/>
    <mergeCell ref="V405:V406"/>
    <mergeCell ref="W405:X406"/>
    <mergeCell ref="G406:I406"/>
    <mergeCell ref="B408:F408"/>
    <mergeCell ref="I408:K408"/>
    <mergeCell ref="S408:U408"/>
    <mergeCell ref="W408:X408"/>
    <mergeCell ref="F403:F406"/>
    <mergeCell ref="G403:I403"/>
    <mergeCell ref="J403:T403"/>
    <mergeCell ref="A404:C406"/>
    <mergeCell ref="E404:E406"/>
    <mergeCell ref="G404:I405"/>
    <mergeCell ref="J404:T405"/>
    <mergeCell ref="A396:X396"/>
    <mergeCell ref="A397:Q397"/>
    <mergeCell ref="R397:X398"/>
    <mergeCell ref="A398:P398"/>
    <mergeCell ref="A401:C402"/>
    <mergeCell ref="D401:U402"/>
    <mergeCell ref="V401:X401"/>
    <mergeCell ref="V402:X403"/>
    <mergeCell ref="A403:C403"/>
    <mergeCell ref="D403:D406"/>
    <mergeCell ref="A415:G415"/>
    <mergeCell ref="H415:K415"/>
    <mergeCell ref="M415:P415"/>
    <mergeCell ref="R415:U415"/>
    <mergeCell ref="W415:X415"/>
    <mergeCell ref="A416:G416"/>
    <mergeCell ref="H416:L416"/>
    <mergeCell ref="M416:Q416"/>
    <mergeCell ref="R416:V416"/>
    <mergeCell ref="W416:X416"/>
    <mergeCell ref="B412:F412"/>
    <mergeCell ref="W412:X412"/>
    <mergeCell ref="B413:F413"/>
    <mergeCell ref="W413:X413"/>
    <mergeCell ref="B414:F414"/>
    <mergeCell ref="W414:X414"/>
    <mergeCell ref="B409:F409"/>
    <mergeCell ref="W409:X409"/>
    <mergeCell ref="B410:F410"/>
    <mergeCell ref="W410:X410"/>
    <mergeCell ref="B411:F411"/>
    <mergeCell ref="W411:X411"/>
    <mergeCell ref="U425:X425"/>
    <mergeCell ref="U426:U427"/>
    <mergeCell ref="V426:V427"/>
    <mergeCell ref="W426:X427"/>
    <mergeCell ref="G427:I427"/>
    <mergeCell ref="B429:F429"/>
    <mergeCell ref="I429:K429"/>
    <mergeCell ref="S429:U429"/>
    <mergeCell ref="W429:X429"/>
    <mergeCell ref="F424:F427"/>
    <mergeCell ref="G424:I424"/>
    <mergeCell ref="J424:T424"/>
    <mergeCell ref="A425:C427"/>
    <mergeCell ref="E425:E427"/>
    <mergeCell ref="G425:I426"/>
    <mergeCell ref="J425:T426"/>
    <mergeCell ref="A417:X417"/>
    <mergeCell ref="A418:Q418"/>
    <mergeCell ref="R418:X419"/>
    <mergeCell ref="A419:P419"/>
    <mergeCell ref="A422:C423"/>
    <mergeCell ref="D422:U423"/>
    <mergeCell ref="V422:X422"/>
    <mergeCell ref="V423:X424"/>
    <mergeCell ref="A424:C424"/>
    <mergeCell ref="D424:D427"/>
    <mergeCell ref="A436:G436"/>
    <mergeCell ref="H436:K436"/>
    <mergeCell ref="M436:P436"/>
    <mergeCell ref="R436:U436"/>
    <mergeCell ref="W436:X436"/>
    <mergeCell ref="A437:G437"/>
    <mergeCell ref="H437:L437"/>
    <mergeCell ref="M437:Q437"/>
    <mergeCell ref="R437:V437"/>
    <mergeCell ref="W437:X437"/>
    <mergeCell ref="B433:F433"/>
    <mergeCell ref="W433:X433"/>
    <mergeCell ref="B434:F434"/>
    <mergeCell ref="W434:X434"/>
    <mergeCell ref="B435:F435"/>
    <mergeCell ref="W435:X435"/>
    <mergeCell ref="B430:F430"/>
    <mergeCell ref="W430:X430"/>
    <mergeCell ref="B431:F431"/>
    <mergeCell ref="W431:X431"/>
    <mergeCell ref="B432:F432"/>
    <mergeCell ref="W432:X432"/>
    <mergeCell ref="U446:X446"/>
    <mergeCell ref="U447:U448"/>
    <mergeCell ref="V447:V448"/>
    <mergeCell ref="W447:X448"/>
    <mergeCell ref="G448:I448"/>
    <mergeCell ref="B450:F450"/>
    <mergeCell ref="I450:K450"/>
    <mergeCell ref="S450:U450"/>
    <mergeCell ref="W450:X450"/>
    <mergeCell ref="F445:F448"/>
    <mergeCell ref="G445:I445"/>
    <mergeCell ref="J445:T445"/>
    <mergeCell ref="A446:C448"/>
    <mergeCell ref="E446:E448"/>
    <mergeCell ref="G446:I447"/>
    <mergeCell ref="J446:T447"/>
    <mergeCell ref="A438:X438"/>
    <mergeCell ref="A439:Q439"/>
    <mergeCell ref="R439:X440"/>
    <mergeCell ref="A440:P440"/>
    <mergeCell ref="A443:C444"/>
    <mergeCell ref="D443:U444"/>
    <mergeCell ref="V443:X443"/>
    <mergeCell ref="V444:X445"/>
    <mergeCell ref="A445:C445"/>
    <mergeCell ref="D445:D448"/>
    <mergeCell ref="A457:G457"/>
    <mergeCell ref="H457:K457"/>
    <mergeCell ref="M457:P457"/>
    <mergeCell ref="R457:U457"/>
    <mergeCell ref="W457:X457"/>
    <mergeCell ref="A458:G458"/>
    <mergeCell ref="H458:L458"/>
    <mergeCell ref="M458:Q458"/>
    <mergeCell ref="R458:V458"/>
    <mergeCell ref="W458:X458"/>
    <mergeCell ref="B454:F454"/>
    <mergeCell ref="W454:X454"/>
    <mergeCell ref="B455:F455"/>
    <mergeCell ref="W455:X455"/>
    <mergeCell ref="B456:F456"/>
    <mergeCell ref="W456:X456"/>
    <mergeCell ref="B451:F451"/>
    <mergeCell ref="W451:X451"/>
    <mergeCell ref="B452:F452"/>
    <mergeCell ref="W452:X452"/>
    <mergeCell ref="B453:F453"/>
    <mergeCell ref="W453:X453"/>
    <mergeCell ref="B472:F472"/>
    <mergeCell ref="W472:X472"/>
    <mergeCell ref="B473:F473"/>
    <mergeCell ref="W473:X473"/>
    <mergeCell ref="B474:F474"/>
    <mergeCell ref="W474:X474"/>
    <mergeCell ref="W468:X469"/>
    <mergeCell ref="G469:I469"/>
    <mergeCell ref="B471:F471"/>
    <mergeCell ref="I471:K471"/>
    <mergeCell ref="S471:U471"/>
    <mergeCell ref="W471:X471"/>
    <mergeCell ref="A459:X459"/>
    <mergeCell ref="A460:Q460"/>
    <mergeCell ref="R460:X461"/>
    <mergeCell ref="A461:P461"/>
    <mergeCell ref="F466:F469"/>
    <mergeCell ref="G466:I466"/>
    <mergeCell ref="J466:T466"/>
    <mergeCell ref="A467:C469"/>
    <mergeCell ref="E467:E469"/>
    <mergeCell ref="G467:I468"/>
    <mergeCell ref="A464:C465"/>
    <mergeCell ref="D464:U465"/>
    <mergeCell ref="V464:X464"/>
    <mergeCell ref="V465:X466"/>
    <mergeCell ref="A466:C466"/>
    <mergeCell ref="D466:D469"/>
    <mergeCell ref="J467:T468"/>
    <mergeCell ref="U467:X467"/>
    <mergeCell ref="U468:U469"/>
    <mergeCell ref="V468:V469"/>
    <mergeCell ref="A480:X480"/>
    <mergeCell ref="A481:Q481"/>
    <mergeCell ref="R481:X482"/>
    <mergeCell ref="A482:P482"/>
    <mergeCell ref="A478:G478"/>
    <mergeCell ref="H478:K478"/>
    <mergeCell ref="M478:P478"/>
    <mergeCell ref="R478:U478"/>
    <mergeCell ref="W478:X478"/>
    <mergeCell ref="A479:G479"/>
    <mergeCell ref="H479:L479"/>
    <mergeCell ref="M479:Q479"/>
    <mergeCell ref="R479:V479"/>
    <mergeCell ref="W479:X479"/>
    <mergeCell ref="B475:F475"/>
    <mergeCell ref="W475:X475"/>
    <mergeCell ref="B476:F476"/>
    <mergeCell ref="W476:X476"/>
    <mergeCell ref="B477:F477"/>
    <mergeCell ref="W477:X477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3366FF"/>
  </sheetPr>
  <dimension ref="A1:AC1050"/>
  <sheetViews>
    <sheetView zoomScale="85" zoomScaleNormal="85" zoomScaleSheetLayoutView="85" workbookViewId="0">
      <selection activeCell="B11" sqref="A1:IV65536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3" customWidth="1"/>
    <col min="29" max="29" width="8.1640625" style="54" customWidth="1"/>
    <col min="30" max="30" width="4.83203125" style="53" bestFit="1" customWidth="1"/>
    <col min="31" max="52" width="2.6640625" style="53" customWidth="1"/>
    <col min="53" max="16384" width="8.83203125" style="53"/>
  </cols>
  <sheetData>
    <row r="1" spans="1:29" ht="34.5" customHeight="1"/>
    <row r="2" spans="1:29" ht="24.75" customHeight="1">
      <c r="A2" s="169" t="s">
        <v>12</v>
      </c>
      <c r="B2" s="169"/>
      <c r="C2" s="169"/>
      <c r="D2" s="172" t="str">
        <f>基本登録!$B$10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29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IF(VLOOKUP(AC10,都個人!$J:$O,2,FALSE)="","",VLOOKUP(AC10,都個人!$J:$O,2,FALSE))</f>
        <v/>
      </c>
      <c r="W3" s="234"/>
      <c r="X3" s="235"/>
    </row>
    <row r="4" spans="1:29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29" ht="9.75" customHeight="1">
      <c r="A5" s="186">
        <f>基本登録!$B$1</f>
        <v>0</v>
      </c>
      <c r="B5" s="187"/>
      <c r="C5" s="188"/>
      <c r="D5" s="252"/>
      <c r="E5" s="258" t="s">
        <v>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29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29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 t="s">
        <v>33</v>
      </c>
      <c r="L7" s="81" t="s">
        <v>34</v>
      </c>
      <c r="M7" s="81" t="s">
        <v>35</v>
      </c>
      <c r="N7" s="81" t="s">
        <v>36</v>
      </c>
      <c r="O7" s="81" t="s">
        <v>37</v>
      </c>
      <c r="P7" s="81" t="s">
        <v>38</v>
      </c>
      <c r="Q7" s="63" t="str">
        <f>IF(AC10="","",AC10)</f>
        <v/>
      </c>
      <c r="R7" s="81" t="s">
        <v>39</v>
      </c>
      <c r="S7" s="58"/>
      <c r="T7" s="59"/>
      <c r="U7" s="242"/>
      <c r="V7" s="244"/>
      <c r="W7" s="247"/>
      <c r="X7" s="248"/>
    </row>
    <row r="8" spans="1:29" ht="4.5" customHeight="1"/>
    <row r="9" spans="1:29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86"/>
      <c r="I9" s="279" t="str">
        <f>IFERROR(VLOOKUP(D2,基本登録!$B$8:$G$13,5,FALSE),"")</f>
        <v>予選</v>
      </c>
      <c r="J9" s="279"/>
      <c r="K9" s="279"/>
      <c r="L9" s="87"/>
      <c r="M9" s="86"/>
      <c r="N9" s="279" t="str">
        <f>IFERROR(VLOOKUP(D2,基本登録!$B$8:$G$13,6,FALSE),"")</f>
        <v>準決勝</v>
      </c>
      <c r="O9" s="279"/>
      <c r="P9" s="279"/>
      <c r="Q9" s="87"/>
      <c r="R9" s="91"/>
      <c r="S9" s="277"/>
      <c r="T9" s="277"/>
      <c r="U9" s="277"/>
      <c r="V9" s="92"/>
      <c r="W9" s="280" t="s">
        <v>7</v>
      </c>
      <c r="X9" s="281"/>
    </row>
    <row r="10" spans="1:29" ht="21.75" customHeight="1">
      <c r="A10" s="71" t="str">
        <f>基本登録!$A$16</f>
        <v>１</v>
      </c>
      <c r="B10" s="282" t="str">
        <f>IF('都個人（女子）'!AC10="","",VLOOKUP(AC10,都個人!$J:$O,4,FALSE))</f>
        <v/>
      </c>
      <c r="C10" s="283"/>
      <c r="D10" s="283"/>
      <c r="E10" s="283"/>
      <c r="F10" s="284"/>
      <c r="G10" s="72" t="str">
        <f>IF('都個人（女子）'!AC10="","",VLOOKUP(AC10,都個人!$J:$O,5,FALSE))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Y10" s="75"/>
      <c r="AC10" s="54" t="str">
        <f>都個人!J3</f>
        <v/>
      </c>
    </row>
    <row r="11" spans="1:29" ht="21.75" customHeight="1">
      <c r="A11" s="66" t="str">
        <f>基本登録!$A$17</f>
        <v>２</v>
      </c>
      <c r="B11" s="282" t="str">
        <f>IF('都個人（女子）'!AC11="","",VLOOKUP(AC11,都個人!$J:$O,4,FALSE))</f>
        <v/>
      </c>
      <c r="C11" s="283"/>
      <c r="D11" s="283"/>
      <c r="E11" s="283"/>
      <c r="F11" s="284"/>
      <c r="G11" s="72" t="str">
        <f>IF('都個人（女子）'!AC11="","",VLOOKUP(AC11,都個人!$J:$O,5,FALSE))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</row>
    <row r="12" spans="1:29" ht="21.75" customHeight="1">
      <c r="A12" s="66" t="str">
        <f>基本登録!$A$18</f>
        <v>３</v>
      </c>
      <c r="B12" s="282" t="str">
        <f>IF('都個人（女子）'!AC12="","",VLOOKUP(AC12,都個人!$J:$O,4,FALSE))</f>
        <v/>
      </c>
      <c r="C12" s="283"/>
      <c r="D12" s="283"/>
      <c r="E12" s="283"/>
      <c r="F12" s="284"/>
      <c r="G12" s="72" t="str">
        <f>IF('都個人（女子）'!AC12="","",VLOOKUP(AC12,都個人!$J:$O,5,FALSE))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</row>
    <row r="13" spans="1:29" ht="21.75" customHeight="1">
      <c r="A13" s="66" t="str">
        <f>基本登録!$A$19</f>
        <v>４</v>
      </c>
      <c r="B13" s="282" t="str">
        <f>IF('都個人（女子）'!AC13="","",VLOOKUP(AC13,都個人!$J:$O,4,FALSE))</f>
        <v/>
      </c>
      <c r="C13" s="283"/>
      <c r="D13" s="283"/>
      <c r="E13" s="283"/>
      <c r="F13" s="284"/>
      <c r="G13" s="72" t="str">
        <f>IF('都個人（女子）'!AC13="","",VLOOKUP(AC13,都個人!$J:$O,5,FALSE))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</row>
    <row r="14" spans="1:29" ht="21.75" customHeight="1">
      <c r="A14" s="66" t="str">
        <f>基本登録!$A$20</f>
        <v>５</v>
      </c>
      <c r="B14" s="282" t="str">
        <f>IF('都個人（女子）'!AC14="","",VLOOKUP(AC14,都個人!$J:$O,4,FALSE))</f>
        <v/>
      </c>
      <c r="C14" s="283"/>
      <c r="D14" s="283"/>
      <c r="E14" s="283"/>
      <c r="F14" s="284"/>
      <c r="G14" s="72" t="str">
        <f>IF('都個人（女子）'!AC14="","",VLOOKUP(AC14,都個人!$J:$O,5,FALSE))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</row>
    <row r="15" spans="1:29" ht="21.75" customHeight="1">
      <c r="A15" s="66" t="str">
        <f>基本登録!$A$21</f>
        <v>補</v>
      </c>
      <c r="B15" s="282" t="str">
        <f>IF('都個人（女子）'!AC15="","",VLOOKUP(AC15,都個人!$J:$O,4,FALSE))</f>
        <v/>
      </c>
      <c r="C15" s="283"/>
      <c r="D15" s="283"/>
      <c r="E15" s="283"/>
      <c r="F15" s="284"/>
      <c r="G15" s="72" t="str">
        <f>IF('都個人（女子）'!AC15="","",VLOOKUP(AC15,都個人!$J:$O,5,FALSE))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</row>
    <row r="16" spans="1:29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IF(VLOOKUP(AC31,都個人!$J:$O,2,FALSE)="","",VLOOKUP(AC31,都個人!$J:$O,2,FALSE))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 t="s">
        <v>32</v>
      </c>
      <c r="K28" s="81" t="s">
        <v>33</v>
      </c>
      <c r="L28" s="81" t="s">
        <v>34</v>
      </c>
      <c r="M28" s="81" t="s">
        <v>35</v>
      </c>
      <c r="N28" s="81" t="s">
        <v>36</v>
      </c>
      <c r="O28" s="81" t="s">
        <v>37</v>
      </c>
      <c r="P28" s="81" t="s">
        <v>38</v>
      </c>
      <c r="Q28" s="63" t="str">
        <f>IF(AC31="","",AC31)</f>
        <v/>
      </c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86"/>
      <c r="I30" s="279" t="str">
        <f>IFERROR(VLOOKUP(D23,基本登録!$B$8:$G$13,5,FALSE),"")</f>
        <v>予選</v>
      </c>
      <c r="J30" s="279"/>
      <c r="K30" s="279"/>
      <c r="L30" s="87"/>
      <c r="M30" s="86"/>
      <c r="N30" s="279" t="str">
        <f>IFERROR(VLOOKUP(D23,基本登録!$B$8:$G$13,6,FALSE),"")</f>
        <v>準決勝</v>
      </c>
      <c r="O30" s="279"/>
      <c r="P30" s="279"/>
      <c r="Q30" s="87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IF('都個人（女子）'!AC31="","",VLOOKUP(AC31,都個人!$J:$O,4,FALSE))</f>
        <v/>
      </c>
      <c r="C31" s="283"/>
      <c r="D31" s="283"/>
      <c r="E31" s="283"/>
      <c r="F31" s="284"/>
      <c r="G31" s="72" t="str">
        <f>IF('都個人（女子）'!AC31="","",VLOOKUP(AC31,都個人!$J:$O,5,FALSE))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75"/>
      <c r="AC31" s="54" t="str">
        <f>都個人!J4</f>
        <v/>
      </c>
    </row>
    <row r="32" spans="1:29" ht="21.75" customHeight="1">
      <c r="A32" s="66" t="str">
        <f>基本登録!$A$17</f>
        <v>２</v>
      </c>
      <c r="B32" s="282" t="str">
        <f>IF('都個人（女子）'!AC32="","",VLOOKUP(AC32,都個人!$J:$O,4,FALSE))</f>
        <v/>
      </c>
      <c r="C32" s="283"/>
      <c r="D32" s="283"/>
      <c r="E32" s="283"/>
      <c r="F32" s="284"/>
      <c r="G32" s="72" t="str">
        <f>IF('都個人（女子）'!AC32="","",VLOOKUP(AC32,都個人!$J:$O,5,FALSE))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</row>
    <row r="33" spans="1:24" ht="21.75" customHeight="1">
      <c r="A33" s="66" t="str">
        <f>基本登録!$A$18</f>
        <v>３</v>
      </c>
      <c r="B33" s="282" t="str">
        <f>IF('都個人（女子）'!AC33="","",VLOOKUP(AC33,都個人!$J:$O,4,FALSE))</f>
        <v/>
      </c>
      <c r="C33" s="283"/>
      <c r="D33" s="283"/>
      <c r="E33" s="283"/>
      <c r="F33" s="284"/>
      <c r="G33" s="72" t="str">
        <f>IF('都個人（女子）'!AC33="","",VLOOKUP(AC33,都個人!$J:$O,5,FALSE))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</row>
    <row r="34" spans="1:24" ht="21.75" customHeight="1">
      <c r="A34" s="66" t="str">
        <f>基本登録!$A$19</f>
        <v>４</v>
      </c>
      <c r="B34" s="282" t="str">
        <f>IF('都個人（女子）'!AC34="","",VLOOKUP(AC34,都個人!$J:$O,4,FALSE))</f>
        <v/>
      </c>
      <c r="C34" s="283"/>
      <c r="D34" s="283"/>
      <c r="E34" s="283"/>
      <c r="F34" s="284"/>
      <c r="G34" s="72" t="str">
        <f>IF('都個人（女子）'!AC34="","",VLOOKUP(AC34,都個人!$J:$O,5,FALSE))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4" ht="21.75" customHeight="1">
      <c r="A35" s="66" t="str">
        <f>基本登録!$A$20</f>
        <v>５</v>
      </c>
      <c r="B35" s="282" t="str">
        <f>IF('都個人（女子）'!AC35="","",VLOOKUP(AC35,都個人!$J:$O,4,FALSE))</f>
        <v/>
      </c>
      <c r="C35" s="283"/>
      <c r="D35" s="283"/>
      <c r="E35" s="283"/>
      <c r="F35" s="284"/>
      <c r="G35" s="72" t="str">
        <f>IF('都個人（女子）'!AC35="","",VLOOKUP(AC35,都個人!$J:$O,5,FALSE))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4" ht="21.75" customHeight="1">
      <c r="A36" s="66" t="str">
        <f>基本登録!$A$21</f>
        <v>補</v>
      </c>
      <c r="B36" s="282" t="str">
        <f>IF('都個人（女子）'!AC36="","",VLOOKUP(AC36,都個人!$J:$O,4,FALSE))</f>
        <v/>
      </c>
      <c r="C36" s="283"/>
      <c r="D36" s="283"/>
      <c r="E36" s="283"/>
      <c r="F36" s="284"/>
      <c r="G36" s="72" t="str">
        <f>IF('都個人（女子）'!AC36="","",VLOOKUP(AC36,都個人!$J:$O,5,FALSE))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4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4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4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4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4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4" ht="39.75" customHeight="1"/>
    <row r="43" spans="1:24" ht="34.5" customHeight="1"/>
    <row r="44" spans="1:24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249" t="s">
        <v>24</v>
      </c>
      <c r="W44" s="250"/>
      <c r="X44" s="251"/>
    </row>
    <row r="45" spans="1:24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233" t="str">
        <f>IF(VLOOKUP(AC52,都個人!$J:$O,2,FALSE)="","",VLOOKUP(AC52,都個人!$J:$O,2,FALSE))</f>
        <v/>
      </c>
      <c r="W45" s="234"/>
      <c r="X45" s="235"/>
    </row>
    <row r="46" spans="1:24" ht="27" customHeight="1">
      <c r="A46" s="177" t="s">
        <v>23</v>
      </c>
      <c r="B46" s="178"/>
      <c r="C46" s="179"/>
      <c r="D46" s="241"/>
      <c r="E46" s="82" t="s">
        <v>22</v>
      </c>
      <c r="F46" s="241"/>
      <c r="G46" s="249" t="s">
        <v>21</v>
      </c>
      <c r="H46" s="250"/>
      <c r="I46" s="251"/>
      <c r="J46" s="255" t="str">
        <f>基本登録!$B$2</f>
        <v>基本登録シートの学校番号に入力して下さい</v>
      </c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83"/>
      <c r="V46" s="236"/>
      <c r="W46" s="237"/>
      <c r="X46" s="238"/>
    </row>
    <row r="47" spans="1:24" ht="9.75" customHeight="1">
      <c r="A47" s="186">
        <f>基本登録!$B$1</f>
        <v>0</v>
      </c>
      <c r="B47" s="187"/>
      <c r="C47" s="188"/>
      <c r="D47" s="252"/>
      <c r="E47" s="258" t="s">
        <v>0</v>
      </c>
      <c r="F47" s="254"/>
      <c r="G47" s="261" t="s">
        <v>20</v>
      </c>
      <c r="H47" s="262"/>
      <c r="I47" s="263"/>
      <c r="J47" s="267">
        <f>基本登録!$B$3</f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9"/>
      <c r="U47" s="239"/>
      <c r="V47" s="240"/>
      <c r="W47" s="240"/>
      <c r="X47" s="240"/>
    </row>
    <row r="48" spans="1:24" ht="16.5" customHeight="1">
      <c r="A48" s="189"/>
      <c r="B48" s="190"/>
      <c r="C48" s="191"/>
      <c r="D48" s="252"/>
      <c r="E48" s="259"/>
      <c r="F48" s="254"/>
      <c r="G48" s="264"/>
      <c r="H48" s="265"/>
      <c r="I48" s="266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41"/>
      <c r="V48" s="243" t="s">
        <v>19</v>
      </c>
      <c r="W48" s="245" t="s">
        <v>11</v>
      </c>
      <c r="X48" s="246"/>
    </row>
    <row r="49" spans="1:29" ht="27" customHeight="1">
      <c r="A49" s="192"/>
      <c r="B49" s="193"/>
      <c r="C49" s="194"/>
      <c r="D49" s="253"/>
      <c r="E49" s="260"/>
      <c r="F49" s="242"/>
      <c r="G49" s="273" t="s">
        <v>18</v>
      </c>
      <c r="H49" s="274"/>
      <c r="I49" s="275"/>
      <c r="J49" s="80" t="s">
        <v>32</v>
      </c>
      <c r="K49" s="81" t="s">
        <v>33</v>
      </c>
      <c r="L49" s="81" t="s">
        <v>34</v>
      </c>
      <c r="M49" s="81" t="s">
        <v>35</v>
      </c>
      <c r="N49" s="81" t="s">
        <v>36</v>
      </c>
      <c r="O49" s="81" t="s">
        <v>37</v>
      </c>
      <c r="P49" s="81" t="s">
        <v>38</v>
      </c>
      <c r="Q49" s="63" t="str">
        <f>IF(AC52="","",AC52)</f>
        <v/>
      </c>
      <c r="R49" s="81" t="s">
        <v>39</v>
      </c>
      <c r="S49" s="58"/>
      <c r="T49" s="59"/>
      <c r="U49" s="242"/>
      <c r="V49" s="244"/>
      <c r="W49" s="247"/>
      <c r="X49" s="248"/>
    </row>
    <row r="50" spans="1:29" ht="4.5" customHeight="1"/>
    <row r="51" spans="1:29" ht="21.75" customHeight="1">
      <c r="A51" s="66" t="s">
        <v>10</v>
      </c>
      <c r="B51" s="276" t="s">
        <v>9</v>
      </c>
      <c r="C51" s="277"/>
      <c r="D51" s="277"/>
      <c r="E51" s="277"/>
      <c r="F51" s="278"/>
      <c r="G51" s="85" t="s">
        <v>8</v>
      </c>
      <c r="H51" s="86"/>
      <c r="I51" s="279" t="str">
        <f>IFERROR(VLOOKUP(D44,基本登録!$B$8:$G$13,5,FALSE),"")</f>
        <v>予選</v>
      </c>
      <c r="J51" s="279"/>
      <c r="K51" s="279"/>
      <c r="L51" s="87"/>
      <c r="M51" s="86"/>
      <c r="N51" s="279" t="str">
        <f>IFERROR(VLOOKUP(D44,基本登録!$B$8:$G$13,6,FALSE),"")</f>
        <v>準決勝</v>
      </c>
      <c r="O51" s="279"/>
      <c r="P51" s="279"/>
      <c r="Q51" s="87"/>
      <c r="R51" s="91"/>
      <c r="S51" s="277"/>
      <c r="T51" s="277"/>
      <c r="U51" s="277"/>
      <c r="V51" s="92"/>
      <c r="W51" s="280" t="s">
        <v>7</v>
      </c>
      <c r="X51" s="281"/>
    </row>
    <row r="52" spans="1:29" ht="21.75" customHeight="1">
      <c r="A52" s="71" t="str">
        <f>基本登録!$A$16</f>
        <v>１</v>
      </c>
      <c r="B52" s="282" t="str">
        <f>IF('都個人（女子）'!AC52="","",VLOOKUP(AC52,都個人!$J:$O,4,FALSE))</f>
        <v/>
      </c>
      <c r="C52" s="283"/>
      <c r="D52" s="283"/>
      <c r="E52" s="283"/>
      <c r="F52" s="284"/>
      <c r="G52" s="72" t="str">
        <f>IF('都個人（女子）'!AC52="","",VLOOKUP(AC52,都個人!$J:$O,5,FALSE))</f>
        <v/>
      </c>
      <c r="H52" s="84"/>
      <c r="I52" s="84"/>
      <c r="J52" s="84"/>
      <c r="K52" s="57"/>
      <c r="L52" s="89"/>
      <c r="M52" s="84"/>
      <c r="N52" s="84"/>
      <c r="O52" s="84"/>
      <c r="P52" s="57"/>
      <c r="Q52" s="89"/>
      <c r="R52" s="84"/>
      <c r="S52" s="84"/>
      <c r="T52" s="84"/>
      <c r="U52" s="57"/>
      <c r="V52" s="89"/>
      <c r="W52" s="177"/>
      <c r="X52" s="179"/>
      <c r="Y52" s="75"/>
      <c r="AC52" s="54" t="str">
        <f>都個人!J5</f>
        <v/>
      </c>
    </row>
    <row r="53" spans="1:29" ht="21.75" customHeight="1">
      <c r="A53" s="66" t="str">
        <f>基本登録!$A$17</f>
        <v>２</v>
      </c>
      <c r="B53" s="282" t="str">
        <f>IF('都個人（女子）'!AC53="","",VLOOKUP(AC53,都個人!$J:$O,4,FALSE))</f>
        <v/>
      </c>
      <c r="C53" s="283"/>
      <c r="D53" s="283"/>
      <c r="E53" s="283"/>
      <c r="F53" s="284"/>
      <c r="G53" s="72" t="str">
        <f>IF('都個人（女子）'!AC53="","",VLOOKUP(AC53,都個人!$J:$O,5,FALSE))</f>
        <v/>
      </c>
      <c r="H53" s="84"/>
      <c r="I53" s="84"/>
      <c r="J53" s="84"/>
      <c r="K53" s="57"/>
      <c r="L53" s="89"/>
      <c r="M53" s="84"/>
      <c r="N53" s="84"/>
      <c r="O53" s="84"/>
      <c r="P53" s="57"/>
      <c r="Q53" s="89"/>
      <c r="R53" s="84"/>
      <c r="S53" s="84"/>
      <c r="T53" s="84"/>
      <c r="U53" s="57"/>
      <c r="V53" s="89"/>
      <c r="W53" s="177"/>
      <c r="X53" s="179"/>
    </row>
    <row r="54" spans="1:29" ht="21.75" customHeight="1">
      <c r="A54" s="66" t="str">
        <f>基本登録!$A$18</f>
        <v>３</v>
      </c>
      <c r="B54" s="282" t="str">
        <f>IF('都個人（女子）'!AC54="","",VLOOKUP(AC54,都個人!$J:$O,4,FALSE))</f>
        <v/>
      </c>
      <c r="C54" s="283"/>
      <c r="D54" s="283"/>
      <c r="E54" s="283"/>
      <c r="F54" s="284"/>
      <c r="G54" s="72" t="str">
        <f>IF('都個人（女子）'!AC54="","",VLOOKUP(AC54,都個人!$J:$O,5,FALSE))</f>
        <v/>
      </c>
      <c r="H54" s="84"/>
      <c r="I54" s="84"/>
      <c r="J54" s="84"/>
      <c r="K54" s="57"/>
      <c r="L54" s="89"/>
      <c r="M54" s="84"/>
      <c r="N54" s="84"/>
      <c r="O54" s="84"/>
      <c r="P54" s="57"/>
      <c r="Q54" s="89"/>
      <c r="R54" s="84"/>
      <c r="S54" s="84"/>
      <c r="T54" s="84"/>
      <c r="U54" s="57"/>
      <c r="V54" s="89"/>
      <c r="W54" s="177"/>
      <c r="X54" s="179"/>
    </row>
    <row r="55" spans="1:29" ht="21.75" customHeight="1">
      <c r="A55" s="66" t="str">
        <f>基本登録!$A$19</f>
        <v>４</v>
      </c>
      <c r="B55" s="282" t="str">
        <f>IF('都個人（女子）'!AC55="","",VLOOKUP(AC55,都個人!$J:$O,4,FALSE))</f>
        <v/>
      </c>
      <c r="C55" s="283"/>
      <c r="D55" s="283"/>
      <c r="E55" s="283"/>
      <c r="F55" s="284"/>
      <c r="G55" s="72" t="str">
        <f>IF('都個人（女子）'!AC55="","",VLOOKUP(AC55,都個人!$J:$O,5,FALSE))</f>
        <v/>
      </c>
      <c r="H55" s="84"/>
      <c r="I55" s="84"/>
      <c r="J55" s="84"/>
      <c r="K55" s="57"/>
      <c r="L55" s="89"/>
      <c r="M55" s="84"/>
      <c r="N55" s="84"/>
      <c r="O55" s="84"/>
      <c r="P55" s="57"/>
      <c r="Q55" s="89"/>
      <c r="R55" s="84"/>
      <c r="S55" s="84"/>
      <c r="T55" s="84"/>
      <c r="U55" s="57"/>
      <c r="V55" s="89"/>
      <c r="W55" s="177"/>
      <c r="X55" s="179"/>
    </row>
    <row r="56" spans="1:29" ht="21.75" customHeight="1">
      <c r="A56" s="66" t="str">
        <f>基本登録!$A$20</f>
        <v>５</v>
      </c>
      <c r="B56" s="282" t="str">
        <f>IF('都個人（女子）'!AC56="","",VLOOKUP(AC56,都個人!$J:$O,4,FALSE))</f>
        <v/>
      </c>
      <c r="C56" s="283"/>
      <c r="D56" s="283"/>
      <c r="E56" s="283"/>
      <c r="F56" s="284"/>
      <c r="G56" s="72" t="str">
        <f>IF('都個人（女子）'!AC56="","",VLOOKUP(AC56,都個人!$J:$O,5,FALSE))</f>
        <v/>
      </c>
      <c r="H56" s="84"/>
      <c r="I56" s="84"/>
      <c r="J56" s="84"/>
      <c r="K56" s="57"/>
      <c r="L56" s="89"/>
      <c r="M56" s="84"/>
      <c r="N56" s="84"/>
      <c r="O56" s="84"/>
      <c r="P56" s="57"/>
      <c r="Q56" s="89"/>
      <c r="R56" s="84"/>
      <c r="S56" s="84"/>
      <c r="T56" s="84"/>
      <c r="U56" s="57"/>
      <c r="V56" s="89"/>
      <c r="W56" s="177"/>
      <c r="X56" s="179"/>
    </row>
    <row r="57" spans="1:29" ht="21.75" customHeight="1">
      <c r="A57" s="66" t="str">
        <f>基本登録!$A$21</f>
        <v>補</v>
      </c>
      <c r="B57" s="282" t="str">
        <f>IF('都個人（女子）'!AC57="","",VLOOKUP(AC57,都個人!$J:$O,4,FALSE))</f>
        <v/>
      </c>
      <c r="C57" s="283"/>
      <c r="D57" s="283"/>
      <c r="E57" s="283"/>
      <c r="F57" s="284"/>
      <c r="G57" s="72" t="str">
        <f>IF('都個人（女子）'!AC57="","",VLOOKUP(AC57,都個人!$J:$O,5,FALSE))</f>
        <v/>
      </c>
      <c r="H57" s="66"/>
      <c r="I57" s="66"/>
      <c r="J57" s="66"/>
      <c r="K57" s="88"/>
      <c r="L57" s="89"/>
      <c r="M57" s="66"/>
      <c r="N57" s="66"/>
      <c r="O57" s="66"/>
      <c r="P57" s="88"/>
      <c r="Q57" s="89"/>
      <c r="R57" s="66"/>
      <c r="S57" s="66"/>
      <c r="T57" s="66"/>
      <c r="U57" s="88"/>
      <c r="V57" s="89"/>
      <c r="W57" s="177"/>
      <c r="X57" s="179"/>
    </row>
    <row r="58" spans="1:29" ht="19.5" customHeight="1">
      <c r="A58" s="177"/>
      <c r="B58" s="285"/>
      <c r="C58" s="285"/>
      <c r="D58" s="285"/>
      <c r="E58" s="285"/>
      <c r="F58" s="285"/>
      <c r="G58" s="286"/>
      <c r="H58" s="280" t="s">
        <v>5</v>
      </c>
      <c r="I58" s="287"/>
      <c r="J58" s="287"/>
      <c r="K58" s="287"/>
      <c r="L58" s="89"/>
      <c r="M58" s="280" t="s">
        <v>5</v>
      </c>
      <c r="N58" s="287"/>
      <c r="O58" s="287"/>
      <c r="P58" s="287"/>
      <c r="Q58" s="89"/>
      <c r="R58" s="280" t="s">
        <v>5</v>
      </c>
      <c r="S58" s="287"/>
      <c r="T58" s="287"/>
      <c r="U58" s="287"/>
      <c r="V58" s="89"/>
      <c r="W58" s="177"/>
      <c r="X58" s="179"/>
    </row>
    <row r="59" spans="1:29" ht="24.75" customHeight="1">
      <c r="A59" s="276" t="s">
        <v>4</v>
      </c>
      <c r="B59" s="279"/>
      <c r="C59" s="279"/>
      <c r="D59" s="279"/>
      <c r="E59" s="279"/>
      <c r="F59" s="279"/>
      <c r="G59" s="278"/>
      <c r="H59" s="177"/>
      <c r="I59" s="178"/>
      <c r="J59" s="178"/>
      <c r="K59" s="178"/>
      <c r="L59" s="179"/>
      <c r="M59" s="177"/>
      <c r="N59" s="178"/>
      <c r="O59" s="178"/>
      <c r="P59" s="178"/>
      <c r="Q59" s="179"/>
      <c r="R59" s="177"/>
      <c r="S59" s="178"/>
      <c r="T59" s="178"/>
      <c r="U59" s="178"/>
      <c r="V59" s="179"/>
      <c r="W59" s="177"/>
      <c r="X59" s="179"/>
    </row>
    <row r="60" spans="1:29" ht="4.5" customHeight="1">
      <c r="A60" s="288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29" t="s">
        <v>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90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249" t="s">
        <v>24</v>
      </c>
      <c r="W65" s="250"/>
      <c r="X65" s="251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233" t="str">
        <f>IF(VLOOKUP(AC73,都個人!$J:$O,2,FALSE)="","",VLOOKUP(AC73,都個人!$J:$O,2,FALSE))</f>
        <v/>
      </c>
      <c r="W66" s="234"/>
      <c r="X66" s="235"/>
    </row>
    <row r="67" spans="1:29" ht="27" customHeight="1">
      <c r="A67" s="177" t="s">
        <v>23</v>
      </c>
      <c r="B67" s="178"/>
      <c r="C67" s="179"/>
      <c r="D67" s="241"/>
      <c r="E67" s="82" t="s">
        <v>22</v>
      </c>
      <c r="F67" s="241"/>
      <c r="G67" s="249" t="s">
        <v>21</v>
      </c>
      <c r="H67" s="250"/>
      <c r="I67" s="251"/>
      <c r="J67" s="255" t="str">
        <f>基本登録!$B$2</f>
        <v>基本登録シートの学校番号に入力して下さい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7"/>
      <c r="U67" s="83"/>
      <c r="V67" s="236"/>
      <c r="W67" s="237"/>
      <c r="X67" s="238"/>
    </row>
    <row r="68" spans="1:29" ht="9.75" customHeight="1">
      <c r="A68" s="186">
        <f>基本登録!$B$1</f>
        <v>0</v>
      </c>
      <c r="B68" s="187"/>
      <c r="C68" s="188"/>
      <c r="D68" s="252"/>
      <c r="E68" s="258" t="s">
        <v>0</v>
      </c>
      <c r="F68" s="254"/>
      <c r="G68" s="261" t="s">
        <v>20</v>
      </c>
      <c r="H68" s="262"/>
      <c r="I68" s="263"/>
      <c r="J68" s="267">
        <f>基本登録!$B$3</f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9"/>
      <c r="U68" s="239"/>
      <c r="V68" s="240"/>
      <c r="W68" s="240"/>
      <c r="X68" s="240"/>
    </row>
    <row r="69" spans="1:29" ht="16.5" customHeight="1">
      <c r="A69" s="189"/>
      <c r="B69" s="190"/>
      <c r="C69" s="191"/>
      <c r="D69" s="252"/>
      <c r="E69" s="259"/>
      <c r="F69" s="254"/>
      <c r="G69" s="264"/>
      <c r="H69" s="265"/>
      <c r="I69" s="266"/>
      <c r="J69" s="270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41"/>
      <c r="V69" s="243" t="s">
        <v>19</v>
      </c>
      <c r="W69" s="245" t="s">
        <v>11</v>
      </c>
      <c r="X69" s="246"/>
    </row>
    <row r="70" spans="1:29" ht="27" customHeight="1">
      <c r="A70" s="192"/>
      <c r="B70" s="193"/>
      <c r="C70" s="194"/>
      <c r="D70" s="253"/>
      <c r="E70" s="260"/>
      <c r="F70" s="242"/>
      <c r="G70" s="273" t="s">
        <v>18</v>
      </c>
      <c r="H70" s="274"/>
      <c r="I70" s="275"/>
      <c r="J70" s="80" t="s">
        <v>32</v>
      </c>
      <c r="K70" s="81" t="s">
        <v>33</v>
      </c>
      <c r="L70" s="81" t="s">
        <v>34</v>
      </c>
      <c r="M70" s="81" t="s">
        <v>35</v>
      </c>
      <c r="N70" s="81" t="s">
        <v>36</v>
      </c>
      <c r="O70" s="81" t="s">
        <v>37</v>
      </c>
      <c r="P70" s="81" t="s">
        <v>38</v>
      </c>
      <c r="Q70" s="63" t="str">
        <f>IF(AC73="","",AC73)</f>
        <v/>
      </c>
      <c r="R70" s="81" t="s">
        <v>39</v>
      </c>
      <c r="S70" s="58"/>
      <c r="T70" s="59"/>
      <c r="U70" s="242"/>
      <c r="V70" s="244"/>
      <c r="W70" s="247"/>
      <c r="X70" s="248"/>
    </row>
    <row r="71" spans="1:29" ht="4.5" customHeight="1"/>
    <row r="72" spans="1:29" ht="21.75" customHeight="1">
      <c r="A72" s="66" t="s">
        <v>10</v>
      </c>
      <c r="B72" s="276" t="s">
        <v>9</v>
      </c>
      <c r="C72" s="277"/>
      <c r="D72" s="277"/>
      <c r="E72" s="277"/>
      <c r="F72" s="278"/>
      <c r="G72" s="85" t="s">
        <v>8</v>
      </c>
      <c r="H72" s="86"/>
      <c r="I72" s="279" t="str">
        <f>IFERROR(VLOOKUP(D65,基本登録!$B$8:$G$13,5,FALSE),"")</f>
        <v>予選</v>
      </c>
      <c r="J72" s="279"/>
      <c r="K72" s="279"/>
      <c r="L72" s="87"/>
      <c r="M72" s="86"/>
      <c r="N72" s="279" t="str">
        <f>IFERROR(VLOOKUP(D65,基本登録!$B$8:$G$13,6,FALSE),"")</f>
        <v>準決勝</v>
      </c>
      <c r="O72" s="279"/>
      <c r="P72" s="279"/>
      <c r="Q72" s="87"/>
      <c r="R72" s="91"/>
      <c r="S72" s="277"/>
      <c r="T72" s="277"/>
      <c r="U72" s="277"/>
      <c r="V72" s="92"/>
      <c r="W72" s="280" t="s">
        <v>7</v>
      </c>
      <c r="X72" s="281"/>
    </row>
    <row r="73" spans="1:29" ht="21.75" customHeight="1">
      <c r="A73" s="71" t="str">
        <f>基本登録!$A$16</f>
        <v>１</v>
      </c>
      <c r="B73" s="282" t="str">
        <f>IF('都個人（女子）'!AC73="","",VLOOKUP(AC73,都個人!$J:$O,4,FALSE))</f>
        <v/>
      </c>
      <c r="C73" s="283"/>
      <c r="D73" s="283"/>
      <c r="E73" s="283"/>
      <c r="F73" s="284"/>
      <c r="G73" s="72" t="str">
        <f>IF('都個人（女子）'!AC73="","",VLOOKUP(AC73,都個人!$J:$O,5,FALSE))</f>
        <v/>
      </c>
      <c r="H73" s="84"/>
      <c r="I73" s="84"/>
      <c r="J73" s="84"/>
      <c r="K73" s="57"/>
      <c r="L73" s="89"/>
      <c r="M73" s="84"/>
      <c r="N73" s="84"/>
      <c r="O73" s="84"/>
      <c r="P73" s="57"/>
      <c r="Q73" s="89"/>
      <c r="R73" s="84"/>
      <c r="S73" s="84"/>
      <c r="T73" s="84"/>
      <c r="U73" s="57"/>
      <c r="V73" s="89"/>
      <c r="W73" s="177"/>
      <c r="X73" s="179"/>
      <c r="Y73" s="75"/>
      <c r="AC73" s="54" t="str">
        <f>都個人!J6</f>
        <v/>
      </c>
    </row>
    <row r="74" spans="1:29" ht="21.75" customHeight="1">
      <c r="A74" s="66" t="str">
        <f>基本登録!$A$17</f>
        <v>２</v>
      </c>
      <c r="B74" s="282" t="str">
        <f>IF('都個人（女子）'!AC74="","",VLOOKUP(AC74,都個人!$J:$O,4,FALSE))</f>
        <v/>
      </c>
      <c r="C74" s="283"/>
      <c r="D74" s="283"/>
      <c r="E74" s="283"/>
      <c r="F74" s="284"/>
      <c r="G74" s="72" t="str">
        <f>IF('都個人（女子）'!AC74="","",VLOOKUP(AC74,都個人!$J:$O,5,FALSE))</f>
        <v/>
      </c>
      <c r="H74" s="84"/>
      <c r="I74" s="84"/>
      <c r="J74" s="84"/>
      <c r="K74" s="57"/>
      <c r="L74" s="89"/>
      <c r="M74" s="84"/>
      <c r="N74" s="84"/>
      <c r="O74" s="84"/>
      <c r="P74" s="57"/>
      <c r="Q74" s="89"/>
      <c r="R74" s="84"/>
      <c r="S74" s="84"/>
      <c r="T74" s="84"/>
      <c r="U74" s="57"/>
      <c r="V74" s="89"/>
      <c r="W74" s="177"/>
      <c r="X74" s="179"/>
    </row>
    <row r="75" spans="1:29" ht="21.75" customHeight="1">
      <c r="A75" s="66" t="str">
        <f>基本登録!$A$18</f>
        <v>３</v>
      </c>
      <c r="B75" s="282" t="str">
        <f>IF('都個人（女子）'!AC75="","",VLOOKUP(AC75,都個人!$J:$O,4,FALSE))</f>
        <v/>
      </c>
      <c r="C75" s="283"/>
      <c r="D75" s="283"/>
      <c r="E75" s="283"/>
      <c r="F75" s="284"/>
      <c r="G75" s="72" t="str">
        <f>IF('都個人（女子）'!AC75="","",VLOOKUP(AC75,都個人!$J:$O,5,FALSE))</f>
        <v/>
      </c>
      <c r="H75" s="84"/>
      <c r="I75" s="84"/>
      <c r="J75" s="84"/>
      <c r="K75" s="57"/>
      <c r="L75" s="89"/>
      <c r="M75" s="84"/>
      <c r="N75" s="84"/>
      <c r="O75" s="84"/>
      <c r="P75" s="57"/>
      <c r="Q75" s="89"/>
      <c r="R75" s="84"/>
      <c r="S75" s="84"/>
      <c r="T75" s="84"/>
      <c r="U75" s="57"/>
      <c r="V75" s="89"/>
      <c r="W75" s="177"/>
      <c r="X75" s="179"/>
    </row>
    <row r="76" spans="1:29" ht="21.75" customHeight="1">
      <c r="A76" s="66" t="str">
        <f>基本登録!$A$19</f>
        <v>４</v>
      </c>
      <c r="B76" s="282" t="str">
        <f>IF('都個人（女子）'!AC76="","",VLOOKUP(AC76,都個人!$J:$O,4,FALSE))</f>
        <v/>
      </c>
      <c r="C76" s="283"/>
      <c r="D76" s="283"/>
      <c r="E76" s="283"/>
      <c r="F76" s="284"/>
      <c r="G76" s="72" t="str">
        <f>IF('都個人（女子）'!AC76="","",VLOOKUP(AC76,都個人!$J:$O,5,FALSE))</f>
        <v/>
      </c>
      <c r="H76" s="84"/>
      <c r="I76" s="84"/>
      <c r="J76" s="84"/>
      <c r="K76" s="57"/>
      <c r="L76" s="89"/>
      <c r="M76" s="84"/>
      <c r="N76" s="84"/>
      <c r="O76" s="84"/>
      <c r="P76" s="57"/>
      <c r="Q76" s="89"/>
      <c r="R76" s="84"/>
      <c r="S76" s="84"/>
      <c r="T76" s="84"/>
      <c r="U76" s="57"/>
      <c r="V76" s="89"/>
      <c r="W76" s="177"/>
      <c r="X76" s="179"/>
    </row>
    <row r="77" spans="1:29" ht="21.75" customHeight="1">
      <c r="A77" s="66" t="str">
        <f>基本登録!$A$20</f>
        <v>５</v>
      </c>
      <c r="B77" s="282" t="str">
        <f>IF('都個人（女子）'!AC77="","",VLOOKUP(AC77,都個人!$J:$O,4,FALSE))</f>
        <v/>
      </c>
      <c r="C77" s="283"/>
      <c r="D77" s="283"/>
      <c r="E77" s="283"/>
      <c r="F77" s="284"/>
      <c r="G77" s="72" t="str">
        <f>IF('都個人（女子）'!AC77="","",VLOOKUP(AC77,都個人!$J:$O,5,FALSE))</f>
        <v/>
      </c>
      <c r="H77" s="84"/>
      <c r="I77" s="84"/>
      <c r="J77" s="84"/>
      <c r="K77" s="57"/>
      <c r="L77" s="89"/>
      <c r="M77" s="84"/>
      <c r="N77" s="84"/>
      <c r="O77" s="84"/>
      <c r="P77" s="57"/>
      <c r="Q77" s="89"/>
      <c r="R77" s="84"/>
      <c r="S77" s="84"/>
      <c r="T77" s="84"/>
      <c r="U77" s="57"/>
      <c r="V77" s="89"/>
      <c r="W77" s="177"/>
      <c r="X77" s="179"/>
    </row>
    <row r="78" spans="1:29" ht="21.75" customHeight="1">
      <c r="A78" s="66" t="str">
        <f>基本登録!$A$21</f>
        <v>補</v>
      </c>
      <c r="B78" s="282" t="str">
        <f>IF('都個人（女子）'!AC78="","",VLOOKUP(AC78,都個人!$J:$O,4,FALSE))</f>
        <v/>
      </c>
      <c r="C78" s="283"/>
      <c r="D78" s="283"/>
      <c r="E78" s="283"/>
      <c r="F78" s="284"/>
      <c r="G78" s="72" t="str">
        <f>IF('都個人（女子）'!AC78="","",VLOOKUP(AC78,都個人!$J:$O,5,FALSE))</f>
        <v/>
      </c>
      <c r="H78" s="66"/>
      <c r="I78" s="66"/>
      <c r="J78" s="66"/>
      <c r="K78" s="88"/>
      <c r="L78" s="89"/>
      <c r="M78" s="66"/>
      <c r="N78" s="66"/>
      <c r="O78" s="66"/>
      <c r="P78" s="88"/>
      <c r="Q78" s="89"/>
      <c r="R78" s="66"/>
      <c r="S78" s="66"/>
      <c r="T78" s="66"/>
      <c r="U78" s="88"/>
      <c r="V78" s="89"/>
      <c r="W78" s="177"/>
      <c r="X78" s="179"/>
    </row>
    <row r="79" spans="1:29" ht="19.5" customHeight="1">
      <c r="A79" s="177"/>
      <c r="B79" s="285"/>
      <c r="C79" s="285"/>
      <c r="D79" s="285"/>
      <c r="E79" s="285"/>
      <c r="F79" s="285"/>
      <c r="G79" s="286"/>
      <c r="H79" s="280" t="s">
        <v>5</v>
      </c>
      <c r="I79" s="287"/>
      <c r="J79" s="287"/>
      <c r="K79" s="287"/>
      <c r="L79" s="89"/>
      <c r="M79" s="280" t="s">
        <v>5</v>
      </c>
      <c r="N79" s="287"/>
      <c r="O79" s="287"/>
      <c r="P79" s="287"/>
      <c r="Q79" s="89"/>
      <c r="R79" s="280" t="s">
        <v>5</v>
      </c>
      <c r="S79" s="287"/>
      <c r="T79" s="287"/>
      <c r="U79" s="287"/>
      <c r="V79" s="89"/>
      <c r="W79" s="177"/>
      <c r="X79" s="179"/>
    </row>
    <row r="80" spans="1:29" ht="24.75" customHeight="1">
      <c r="A80" s="276" t="s">
        <v>4</v>
      </c>
      <c r="B80" s="279"/>
      <c r="C80" s="279"/>
      <c r="D80" s="279"/>
      <c r="E80" s="279"/>
      <c r="F80" s="279"/>
      <c r="G80" s="278"/>
      <c r="H80" s="177"/>
      <c r="I80" s="178"/>
      <c r="J80" s="178"/>
      <c r="K80" s="178"/>
      <c r="L80" s="179"/>
      <c r="M80" s="177"/>
      <c r="N80" s="178"/>
      <c r="O80" s="178"/>
      <c r="P80" s="178"/>
      <c r="Q80" s="179"/>
      <c r="R80" s="177"/>
      <c r="S80" s="178"/>
      <c r="T80" s="178"/>
      <c r="U80" s="178"/>
      <c r="V80" s="179"/>
      <c r="W80" s="177"/>
      <c r="X80" s="179"/>
    </row>
    <row r="81" spans="1:29" ht="4.5" customHeight="1">
      <c r="A81" s="288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29" t="s">
        <v>2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90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249" t="s">
        <v>24</v>
      </c>
      <c r="W86" s="250"/>
      <c r="X86" s="251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233" t="str">
        <f>IF(VLOOKUP(AC94,都個人!$J:$O,2,FALSE)="","",VLOOKUP(AC94,都個人!$J:$O,2,FALSE))</f>
        <v/>
      </c>
      <c r="W87" s="234"/>
      <c r="X87" s="235"/>
    </row>
    <row r="88" spans="1:29" ht="27" customHeight="1">
      <c r="A88" s="177" t="s">
        <v>23</v>
      </c>
      <c r="B88" s="178"/>
      <c r="C88" s="179"/>
      <c r="D88" s="241"/>
      <c r="E88" s="82" t="s">
        <v>22</v>
      </c>
      <c r="F88" s="241"/>
      <c r="G88" s="249" t="s">
        <v>21</v>
      </c>
      <c r="H88" s="250"/>
      <c r="I88" s="251"/>
      <c r="J88" s="255" t="str">
        <f>基本登録!$B$2</f>
        <v>基本登録シートの学校番号に入力して下さい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83"/>
      <c r="V88" s="236"/>
      <c r="W88" s="237"/>
      <c r="X88" s="238"/>
    </row>
    <row r="89" spans="1:29" ht="9.75" customHeight="1">
      <c r="A89" s="186">
        <f>基本登録!$B$1</f>
        <v>0</v>
      </c>
      <c r="B89" s="187"/>
      <c r="C89" s="188"/>
      <c r="D89" s="252"/>
      <c r="E89" s="258" t="s">
        <v>0</v>
      </c>
      <c r="F89" s="254"/>
      <c r="G89" s="261" t="s">
        <v>20</v>
      </c>
      <c r="H89" s="262"/>
      <c r="I89" s="263"/>
      <c r="J89" s="267">
        <f>基本登録!$B$3</f>
        <v>0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9"/>
      <c r="V89" s="240"/>
      <c r="W89" s="240"/>
      <c r="X89" s="240"/>
    </row>
    <row r="90" spans="1:29" ht="16.5" customHeight="1">
      <c r="A90" s="189"/>
      <c r="B90" s="190"/>
      <c r="C90" s="191"/>
      <c r="D90" s="252"/>
      <c r="E90" s="259"/>
      <c r="F90" s="254"/>
      <c r="G90" s="264"/>
      <c r="H90" s="265"/>
      <c r="I90" s="266"/>
      <c r="J90" s="270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41"/>
      <c r="V90" s="243" t="s">
        <v>19</v>
      </c>
      <c r="W90" s="245" t="s">
        <v>11</v>
      </c>
      <c r="X90" s="246"/>
    </row>
    <row r="91" spans="1:29" ht="27" customHeight="1">
      <c r="A91" s="192"/>
      <c r="B91" s="193"/>
      <c r="C91" s="194"/>
      <c r="D91" s="253"/>
      <c r="E91" s="260"/>
      <c r="F91" s="242"/>
      <c r="G91" s="273" t="s">
        <v>18</v>
      </c>
      <c r="H91" s="274"/>
      <c r="I91" s="275"/>
      <c r="J91" s="80" t="s">
        <v>32</v>
      </c>
      <c r="K91" s="81" t="s">
        <v>33</v>
      </c>
      <c r="L91" s="81" t="s">
        <v>34</v>
      </c>
      <c r="M91" s="81" t="s">
        <v>35</v>
      </c>
      <c r="N91" s="81" t="s">
        <v>36</v>
      </c>
      <c r="O91" s="81" t="s">
        <v>37</v>
      </c>
      <c r="P91" s="81" t="s">
        <v>38</v>
      </c>
      <c r="Q91" s="63" t="str">
        <f>IF(AC94="","",AC94)</f>
        <v/>
      </c>
      <c r="R91" s="81" t="s">
        <v>39</v>
      </c>
      <c r="S91" s="58"/>
      <c r="T91" s="59"/>
      <c r="U91" s="242"/>
      <c r="V91" s="244"/>
      <c r="W91" s="247"/>
      <c r="X91" s="248"/>
    </row>
    <row r="92" spans="1:29" ht="4.5" customHeight="1"/>
    <row r="93" spans="1:29" ht="21.75" customHeight="1">
      <c r="A93" s="66" t="s">
        <v>10</v>
      </c>
      <c r="B93" s="276" t="s">
        <v>9</v>
      </c>
      <c r="C93" s="277"/>
      <c r="D93" s="277"/>
      <c r="E93" s="277"/>
      <c r="F93" s="278"/>
      <c r="G93" s="85" t="s">
        <v>8</v>
      </c>
      <c r="H93" s="86"/>
      <c r="I93" s="279" t="str">
        <f>IFERROR(VLOOKUP(D86,基本登録!$B$8:$G$13,5,FALSE),"")</f>
        <v>予選</v>
      </c>
      <c r="J93" s="279"/>
      <c r="K93" s="279"/>
      <c r="L93" s="87"/>
      <c r="M93" s="86"/>
      <c r="N93" s="279" t="str">
        <f>IFERROR(VLOOKUP(D86,基本登録!$B$8:$G$13,6,FALSE),"")</f>
        <v>準決勝</v>
      </c>
      <c r="O93" s="279"/>
      <c r="P93" s="279"/>
      <c r="Q93" s="87"/>
      <c r="R93" s="91"/>
      <c r="S93" s="277"/>
      <c r="T93" s="277"/>
      <c r="U93" s="277"/>
      <c r="V93" s="92"/>
      <c r="W93" s="280" t="s">
        <v>7</v>
      </c>
      <c r="X93" s="281"/>
    </row>
    <row r="94" spans="1:29" ht="21.75" customHeight="1">
      <c r="A94" s="71" t="str">
        <f>基本登録!$A$16</f>
        <v>１</v>
      </c>
      <c r="B94" s="282" t="str">
        <f>IF('都個人（女子）'!AC94="","",VLOOKUP(AC94,都個人!$J:$O,4,FALSE))</f>
        <v/>
      </c>
      <c r="C94" s="283"/>
      <c r="D94" s="283"/>
      <c r="E94" s="283"/>
      <c r="F94" s="284"/>
      <c r="G94" s="72" t="str">
        <f>IF('都個人（女子）'!AC94="","",VLOOKUP(AC94,都個人!$J:$O,5,FALSE))</f>
        <v/>
      </c>
      <c r="H94" s="84"/>
      <c r="I94" s="84"/>
      <c r="J94" s="84"/>
      <c r="K94" s="57"/>
      <c r="L94" s="89"/>
      <c r="M94" s="84"/>
      <c r="N94" s="84"/>
      <c r="O94" s="84"/>
      <c r="P94" s="57"/>
      <c r="Q94" s="89"/>
      <c r="R94" s="84"/>
      <c r="S94" s="84"/>
      <c r="T94" s="84"/>
      <c r="U94" s="57"/>
      <c r="V94" s="89"/>
      <c r="W94" s="177"/>
      <c r="X94" s="179"/>
      <c r="Y94" s="75"/>
      <c r="AC94" s="54" t="str">
        <f>都個人!J7</f>
        <v/>
      </c>
    </row>
    <row r="95" spans="1:29" ht="21.75" customHeight="1">
      <c r="A95" s="66" t="str">
        <f>基本登録!$A$17</f>
        <v>２</v>
      </c>
      <c r="B95" s="282" t="str">
        <f>IF('都個人（女子）'!AC95="","",VLOOKUP(AC95,都個人!$J:$O,4,FALSE))</f>
        <v/>
      </c>
      <c r="C95" s="283"/>
      <c r="D95" s="283"/>
      <c r="E95" s="283"/>
      <c r="F95" s="284"/>
      <c r="G95" s="72" t="str">
        <f>IF('都個人（女子）'!AC95="","",VLOOKUP(AC95,都個人!$J:$O,5,FALSE))</f>
        <v/>
      </c>
      <c r="H95" s="84"/>
      <c r="I95" s="84"/>
      <c r="J95" s="84"/>
      <c r="K95" s="57"/>
      <c r="L95" s="89"/>
      <c r="M95" s="84"/>
      <c r="N95" s="84"/>
      <c r="O95" s="84"/>
      <c r="P95" s="57"/>
      <c r="Q95" s="89"/>
      <c r="R95" s="84"/>
      <c r="S95" s="84"/>
      <c r="T95" s="84"/>
      <c r="U95" s="57"/>
      <c r="V95" s="89"/>
      <c r="W95" s="177"/>
      <c r="X95" s="179"/>
    </row>
    <row r="96" spans="1:29" ht="21.75" customHeight="1">
      <c r="A96" s="66" t="str">
        <f>基本登録!$A$18</f>
        <v>３</v>
      </c>
      <c r="B96" s="282" t="str">
        <f>IF('都個人（女子）'!AC96="","",VLOOKUP(AC96,都個人!$J:$O,4,FALSE))</f>
        <v/>
      </c>
      <c r="C96" s="283"/>
      <c r="D96" s="283"/>
      <c r="E96" s="283"/>
      <c r="F96" s="284"/>
      <c r="G96" s="72" t="str">
        <f>IF('都個人（女子）'!AC96="","",VLOOKUP(AC96,都個人!$J:$O,5,FALSE))</f>
        <v/>
      </c>
      <c r="H96" s="84"/>
      <c r="I96" s="84"/>
      <c r="J96" s="84"/>
      <c r="K96" s="57"/>
      <c r="L96" s="89"/>
      <c r="M96" s="84"/>
      <c r="N96" s="84"/>
      <c r="O96" s="84"/>
      <c r="P96" s="57"/>
      <c r="Q96" s="89"/>
      <c r="R96" s="84"/>
      <c r="S96" s="84"/>
      <c r="T96" s="84"/>
      <c r="U96" s="57"/>
      <c r="V96" s="89"/>
      <c r="W96" s="177"/>
      <c r="X96" s="179"/>
    </row>
    <row r="97" spans="1:24" ht="21.75" customHeight="1">
      <c r="A97" s="66" t="str">
        <f>基本登録!$A$19</f>
        <v>４</v>
      </c>
      <c r="B97" s="282" t="str">
        <f>IF('都個人（女子）'!AC97="","",VLOOKUP(AC97,都個人!$J:$O,4,FALSE))</f>
        <v/>
      </c>
      <c r="C97" s="283"/>
      <c r="D97" s="283"/>
      <c r="E97" s="283"/>
      <c r="F97" s="284"/>
      <c r="G97" s="72" t="str">
        <f>IF('都個人（女子）'!AC97="","",VLOOKUP(AC97,都個人!$J:$O,5,FALSE))</f>
        <v/>
      </c>
      <c r="H97" s="84"/>
      <c r="I97" s="84"/>
      <c r="J97" s="84"/>
      <c r="K97" s="57"/>
      <c r="L97" s="89"/>
      <c r="M97" s="84"/>
      <c r="N97" s="84"/>
      <c r="O97" s="84"/>
      <c r="P97" s="57"/>
      <c r="Q97" s="89"/>
      <c r="R97" s="84"/>
      <c r="S97" s="84"/>
      <c r="T97" s="84"/>
      <c r="U97" s="57"/>
      <c r="V97" s="89"/>
      <c r="W97" s="177"/>
      <c r="X97" s="179"/>
    </row>
    <row r="98" spans="1:24" ht="21.75" customHeight="1">
      <c r="A98" s="66" t="str">
        <f>基本登録!$A$20</f>
        <v>５</v>
      </c>
      <c r="B98" s="282" t="str">
        <f>IF('都個人（女子）'!AC98="","",VLOOKUP(AC98,都個人!$J:$O,4,FALSE))</f>
        <v/>
      </c>
      <c r="C98" s="283"/>
      <c r="D98" s="283"/>
      <c r="E98" s="283"/>
      <c r="F98" s="284"/>
      <c r="G98" s="72" t="str">
        <f>IF('都個人（女子）'!AC98="","",VLOOKUP(AC98,都個人!$J:$O,5,FALSE))</f>
        <v/>
      </c>
      <c r="H98" s="84"/>
      <c r="I98" s="84"/>
      <c r="J98" s="84"/>
      <c r="K98" s="57"/>
      <c r="L98" s="89"/>
      <c r="M98" s="84"/>
      <c r="N98" s="84"/>
      <c r="O98" s="84"/>
      <c r="P98" s="57"/>
      <c r="Q98" s="89"/>
      <c r="R98" s="84"/>
      <c r="S98" s="84"/>
      <c r="T98" s="84"/>
      <c r="U98" s="57"/>
      <c r="V98" s="89"/>
      <c r="W98" s="177"/>
      <c r="X98" s="179"/>
    </row>
    <row r="99" spans="1:24" ht="21.75" customHeight="1">
      <c r="A99" s="66" t="str">
        <f>基本登録!$A$21</f>
        <v>補</v>
      </c>
      <c r="B99" s="282" t="str">
        <f>IF('都個人（女子）'!AC99="","",VLOOKUP(AC99,都個人!$J:$O,4,FALSE))</f>
        <v/>
      </c>
      <c r="C99" s="283"/>
      <c r="D99" s="283"/>
      <c r="E99" s="283"/>
      <c r="F99" s="284"/>
      <c r="G99" s="72" t="str">
        <f>IF('都個人（女子）'!AC99="","",VLOOKUP(AC99,都個人!$J:$O,5,FALSE))</f>
        <v/>
      </c>
      <c r="H99" s="66"/>
      <c r="I99" s="66"/>
      <c r="J99" s="66"/>
      <c r="K99" s="88"/>
      <c r="L99" s="89"/>
      <c r="M99" s="66"/>
      <c r="N99" s="66"/>
      <c r="O99" s="66"/>
      <c r="P99" s="88"/>
      <c r="Q99" s="89"/>
      <c r="R99" s="66"/>
      <c r="S99" s="66"/>
      <c r="T99" s="66"/>
      <c r="U99" s="88"/>
      <c r="V99" s="89"/>
      <c r="W99" s="177"/>
      <c r="X99" s="179"/>
    </row>
    <row r="100" spans="1:24" ht="19.5" customHeight="1">
      <c r="A100" s="177"/>
      <c r="B100" s="285"/>
      <c r="C100" s="285"/>
      <c r="D100" s="285"/>
      <c r="E100" s="285"/>
      <c r="F100" s="285"/>
      <c r="G100" s="286"/>
      <c r="H100" s="280" t="s">
        <v>5</v>
      </c>
      <c r="I100" s="287"/>
      <c r="J100" s="287"/>
      <c r="K100" s="287"/>
      <c r="L100" s="89"/>
      <c r="M100" s="280" t="s">
        <v>5</v>
      </c>
      <c r="N100" s="287"/>
      <c r="O100" s="287"/>
      <c r="P100" s="287"/>
      <c r="Q100" s="89"/>
      <c r="R100" s="280" t="s">
        <v>5</v>
      </c>
      <c r="S100" s="287"/>
      <c r="T100" s="287"/>
      <c r="U100" s="287"/>
      <c r="V100" s="89"/>
      <c r="W100" s="177"/>
      <c r="X100" s="179"/>
    </row>
    <row r="101" spans="1:24" ht="24.75" customHeight="1">
      <c r="A101" s="276" t="s">
        <v>4</v>
      </c>
      <c r="B101" s="279"/>
      <c r="C101" s="279"/>
      <c r="D101" s="279"/>
      <c r="E101" s="279"/>
      <c r="F101" s="279"/>
      <c r="G101" s="278"/>
      <c r="H101" s="177"/>
      <c r="I101" s="178"/>
      <c r="J101" s="178"/>
      <c r="K101" s="178"/>
      <c r="L101" s="179"/>
      <c r="M101" s="177"/>
      <c r="N101" s="178"/>
      <c r="O101" s="178"/>
      <c r="P101" s="178"/>
      <c r="Q101" s="179"/>
      <c r="R101" s="177"/>
      <c r="S101" s="178"/>
      <c r="T101" s="178"/>
      <c r="U101" s="178"/>
      <c r="V101" s="179"/>
      <c r="W101" s="177"/>
      <c r="X101" s="179"/>
    </row>
    <row r="102" spans="1:24" ht="4.5" customHeight="1">
      <c r="A102" s="288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29" t="s">
        <v>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90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249" t="s">
        <v>24</v>
      </c>
      <c r="W107" s="250"/>
      <c r="X107" s="251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233" t="str">
        <f>IF(VLOOKUP(AC115,都個人!$J:$O,2,FALSE)="","",VLOOKUP(AC115,都個人!$J:$O,2,FALSE))</f>
        <v/>
      </c>
      <c r="W108" s="234"/>
      <c r="X108" s="235"/>
    </row>
    <row r="109" spans="1:24" ht="27" customHeight="1">
      <c r="A109" s="177" t="s">
        <v>23</v>
      </c>
      <c r="B109" s="178"/>
      <c r="C109" s="179"/>
      <c r="D109" s="241"/>
      <c r="E109" s="82" t="s">
        <v>22</v>
      </c>
      <c r="F109" s="241"/>
      <c r="G109" s="249" t="s">
        <v>21</v>
      </c>
      <c r="H109" s="250"/>
      <c r="I109" s="251"/>
      <c r="J109" s="255" t="str">
        <f>基本登録!$B$2</f>
        <v>基本登録シートの学校番号に入力して下さい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57"/>
      <c r="U109" s="83"/>
      <c r="V109" s="236"/>
      <c r="W109" s="237"/>
      <c r="X109" s="238"/>
    </row>
    <row r="110" spans="1:24" ht="9.75" customHeight="1">
      <c r="A110" s="186">
        <f>基本登録!$B$1</f>
        <v>0</v>
      </c>
      <c r="B110" s="187"/>
      <c r="C110" s="188"/>
      <c r="D110" s="252"/>
      <c r="E110" s="258" t="s">
        <v>0</v>
      </c>
      <c r="F110" s="254"/>
      <c r="G110" s="261" t="s">
        <v>20</v>
      </c>
      <c r="H110" s="262"/>
      <c r="I110" s="263"/>
      <c r="J110" s="267">
        <f>基本登録!$B$3</f>
        <v>0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9"/>
      <c r="U110" s="239"/>
      <c r="V110" s="240"/>
      <c r="W110" s="240"/>
      <c r="X110" s="240"/>
    </row>
    <row r="111" spans="1:24" ht="16.5" customHeight="1">
      <c r="A111" s="189"/>
      <c r="B111" s="190"/>
      <c r="C111" s="191"/>
      <c r="D111" s="252"/>
      <c r="E111" s="259"/>
      <c r="F111" s="254"/>
      <c r="G111" s="264"/>
      <c r="H111" s="265"/>
      <c r="I111" s="266"/>
      <c r="J111" s="270"/>
      <c r="K111" s="271"/>
      <c r="L111" s="271"/>
      <c r="M111" s="271"/>
      <c r="N111" s="271"/>
      <c r="O111" s="271"/>
      <c r="P111" s="271"/>
      <c r="Q111" s="271"/>
      <c r="R111" s="271"/>
      <c r="S111" s="271"/>
      <c r="T111" s="272"/>
      <c r="U111" s="241"/>
      <c r="V111" s="243" t="s">
        <v>19</v>
      </c>
      <c r="W111" s="245" t="s">
        <v>11</v>
      </c>
      <c r="X111" s="246"/>
    </row>
    <row r="112" spans="1:24" ht="27" customHeight="1">
      <c r="A112" s="192"/>
      <c r="B112" s="193"/>
      <c r="C112" s="194"/>
      <c r="D112" s="253"/>
      <c r="E112" s="260"/>
      <c r="F112" s="242"/>
      <c r="G112" s="273" t="s">
        <v>18</v>
      </c>
      <c r="H112" s="274"/>
      <c r="I112" s="275"/>
      <c r="J112" s="80" t="s">
        <v>32</v>
      </c>
      <c r="K112" s="81" t="s">
        <v>33</v>
      </c>
      <c r="L112" s="81" t="s">
        <v>34</v>
      </c>
      <c r="M112" s="81" t="s">
        <v>35</v>
      </c>
      <c r="N112" s="81" t="s">
        <v>36</v>
      </c>
      <c r="O112" s="81" t="s">
        <v>37</v>
      </c>
      <c r="P112" s="81" t="s">
        <v>38</v>
      </c>
      <c r="Q112" s="63" t="str">
        <f>IF(AC115="","",AC115)</f>
        <v/>
      </c>
      <c r="R112" s="81" t="s">
        <v>39</v>
      </c>
      <c r="S112" s="58"/>
      <c r="T112" s="59"/>
      <c r="U112" s="242"/>
      <c r="V112" s="244"/>
      <c r="W112" s="247"/>
      <c r="X112" s="248"/>
    </row>
    <row r="113" spans="1:29" ht="4.5" customHeight="1"/>
    <row r="114" spans="1:29" ht="21.75" customHeight="1">
      <c r="A114" s="66" t="s">
        <v>10</v>
      </c>
      <c r="B114" s="276" t="s">
        <v>9</v>
      </c>
      <c r="C114" s="277"/>
      <c r="D114" s="277"/>
      <c r="E114" s="277"/>
      <c r="F114" s="278"/>
      <c r="G114" s="85" t="s">
        <v>8</v>
      </c>
      <c r="H114" s="86"/>
      <c r="I114" s="279" t="str">
        <f>IFERROR(VLOOKUP(D107,基本登録!$B$8:$G$13,5,FALSE),"")</f>
        <v>予選</v>
      </c>
      <c r="J114" s="279"/>
      <c r="K114" s="279"/>
      <c r="L114" s="87"/>
      <c r="M114" s="86"/>
      <c r="N114" s="279" t="str">
        <f>IFERROR(VLOOKUP(D107,基本登録!$B$8:$G$13,6,FALSE),"")</f>
        <v>準決勝</v>
      </c>
      <c r="O114" s="279"/>
      <c r="P114" s="279"/>
      <c r="Q114" s="87"/>
      <c r="R114" s="91"/>
      <c r="S114" s="277"/>
      <c r="T114" s="277"/>
      <c r="U114" s="277"/>
      <c r="V114" s="92"/>
      <c r="W114" s="280" t="s">
        <v>7</v>
      </c>
      <c r="X114" s="281"/>
    </row>
    <row r="115" spans="1:29" ht="21.75" customHeight="1">
      <c r="A115" s="71" t="str">
        <f>基本登録!$A$16</f>
        <v>１</v>
      </c>
      <c r="B115" s="282" t="str">
        <f>IF('都個人（女子）'!AC115="","",VLOOKUP(AC115,都個人!$J:$O,4,FALSE))</f>
        <v/>
      </c>
      <c r="C115" s="283"/>
      <c r="D115" s="283"/>
      <c r="E115" s="283"/>
      <c r="F115" s="284"/>
      <c r="G115" s="72" t="str">
        <f>IF('都個人（女子）'!AC115="","",VLOOKUP(AC115,都個人!$J:$O,5,FALSE))</f>
        <v/>
      </c>
      <c r="H115" s="84"/>
      <c r="I115" s="84"/>
      <c r="J115" s="84"/>
      <c r="K115" s="57"/>
      <c r="L115" s="89"/>
      <c r="M115" s="84"/>
      <c r="N115" s="84"/>
      <c r="O115" s="84"/>
      <c r="P115" s="57"/>
      <c r="Q115" s="89"/>
      <c r="R115" s="84"/>
      <c r="S115" s="84"/>
      <c r="T115" s="84"/>
      <c r="U115" s="57"/>
      <c r="V115" s="89"/>
      <c r="W115" s="177"/>
      <c r="X115" s="179"/>
      <c r="Y115" s="75"/>
      <c r="AC115" s="54" t="str">
        <f>都個人!J8</f>
        <v/>
      </c>
    </row>
    <row r="116" spans="1:29" ht="21.75" customHeight="1">
      <c r="A116" s="66" t="str">
        <f>基本登録!$A$17</f>
        <v>２</v>
      </c>
      <c r="B116" s="282" t="str">
        <f>IF('都個人（女子）'!AC116="","",VLOOKUP(AC116,都個人!$J:$O,4,FALSE))</f>
        <v/>
      </c>
      <c r="C116" s="283"/>
      <c r="D116" s="283"/>
      <c r="E116" s="283"/>
      <c r="F116" s="284"/>
      <c r="G116" s="72" t="str">
        <f>IF('都個人（女子）'!AC116="","",VLOOKUP(AC116,都個人!$J:$O,5,FALSE))</f>
        <v/>
      </c>
      <c r="H116" s="84"/>
      <c r="I116" s="84"/>
      <c r="J116" s="84"/>
      <c r="K116" s="57"/>
      <c r="L116" s="89"/>
      <c r="M116" s="84"/>
      <c r="N116" s="84"/>
      <c r="O116" s="84"/>
      <c r="P116" s="57"/>
      <c r="Q116" s="89"/>
      <c r="R116" s="84"/>
      <c r="S116" s="84"/>
      <c r="T116" s="84"/>
      <c r="U116" s="57"/>
      <c r="V116" s="89"/>
      <c r="W116" s="177"/>
      <c r="X116" s="179"/>
    </row>
    <row r="117" spans="1:29" ht="21.75" customHeight="1">
      <c r="A117" s="66" t="str">
        <f>基本登録!$A$18</f>
        <v>３</v>
      </c>
      <c r="B117" s="282" t="str">
        <f>IF('都個人（女子）'!AC117="","",VLOOKUP(AC117,都個人!$J:$O,4,FALSE))</f>
        <v/>
      </c>
      <c r="C117" s="283"/>
      <c r="D117" s="283"/>
      <c r="E117" s="283"/>
      <c r="F117" s="284"/>
      <c r="G117" s="72" t="str">
        <f>IF('都個人（女子）'!AC117="","",VLOOKUP(AC117,都個人!$J:$O,5,FALSE))</f>
        <v/>
      </c>
      <c r="H117" s="84"/>
      <c r="I117" s="84"/>
      <c r="J117" s="84"/>
      <c r="K117" s="57"/>
      <c r="L117" s="89"/>
      <c r="M117" s="84"/>
      <c r="N117" s="84"/>
      <c r="O117" s="84"/>
      <c r="P117" s="57"/>
      <c r="Q117" s="89"/>
      <c r="R117" s="84"/>
      <c r="S117" s="84"/>
      <c r="T117" s="84"/>
      <c r="U117" s="57"/>
      <c r="V117" s="89"/>
      <c r="W117" s="177"/>
      <c r="X117" s="179"/>
    </row>
    <row r="118" spans="1:29" ht="21.75" customHeight="1">
      <c r="A118" s="66" t="str">
        <f>基本登録!$A$19</f>
        <v>４</v>
      </c>
      <c r="B118" s="282" t="str">
        <f>IF('都個人（女子）'!AC118="","",VLOOKUP(AC118,都個人!$J:$O,4,FALSE))</f>
        <v/>
      </c>
      <c r="C118" s="283"/>
      <c r="D118" s="283"/>
      <c r="E118" s="283"/>
      <c r="F118" s="284"/>
      <c r="G118" s="72" t="str">
        <f>IF('都個人（女子）'!AC118="","",VLOOKUP(AC118,都個人!$J:$O,5,FALSE))</f>
        <v/>
      </c>
      <c r="H118" s="84"/>
      <c r="I118" s="84"/>
      <c r="J118" s="84"/>
      <c r="K118" s="57"/>
      <c r="L118" s="89"/>
      <c r="M118" s="84"/>
      <c r="N118" s="84"/>
      <c r="O118" s="84"/>
      <c r="P118" s="57"/>
      <c r="Q118" s="89"/>
      <c r="R118" s="84"/>
      <c r="S118" s="84"/>
      <c r="T118" s="84"/>
      <c r="U118" s="57"/>
      <c r="V118" s="89"/>
      <c r="W118" s="177"/>
      <c r="X118" s="179"/>
    </row>
    <row r="119" spans="1:29" ht="21.75" customHeight="1">
      <c r="A119" s="66" t="str">
        <f>基本登録!$A$20</f>
        <v>５</v>
      </c>
      <c r="B119" s="282" t="str">
        <f>IF('都個人（女子）'!AC119="","",VLOOKUP(AC119,都個人!$J:$O,4,FALSE))</f>
        <v/>
      </c>
      <c r="C119" s="283"/>
      <c r="D119" s="283"/>
      <c r="E119" s="283"/>
      <c r="F119" s="284"/>
      <c r="G119" s="72" t="str">
        <f>IF('都個人（女子）'!AC119="","",VLOOKUP(AC119,都個人!$J:$O,5,FALSE))</f>
        <v/>
      </c>
      <c r="H119" s="84"/>
      <c r="I119" s="84"/>
      <c r="J119" s="84"/>
      <c r="K119" s="57"/>
      <c r="L119" s="89"/>
      <c r="M119" s="84"/>
      <c r="N119" s="84"/>
      <c r="O119" s="84"/>
      <c r="P119" s="57"/>
      <c r="Q119" s="89"/>
      <c r="R119" s="84"/>
      <c r="S119" s="84"/>
      <c r="T119" s="84"/>
      <c r="U119" s="57"/>
      <c r="V119" s="89"/>
      <c r="W119" s="177"/>
      <c r="X119" s="179"/>
    </row>
    <row r="120" spans="1:29" ht="21.75" customHeight="1">
      <c r="A120" s="66" t="str">
        <f>基本登録!$A$21</f>
        <v>補</v>
      </c>
      <c r="B120" s="282" t="str">
        <f>IF('都個人（女子）'!AC120="","",VLOOKUP(AC120,都個人!$J:$O,4,FALSE))</f>
        <v/>
      </c>
      <c r="C120" s="283"/>
      <c r="D120" s="283"/>
      <c r="E120" s="283"/>
      <c r="F120" s="284"/>
      <c r="G120" s="72" t="str">
        <f>IF('都個人（女子）'!AC120="","",VLOOKUP(AC120,都個人!$J:$O,5,FALSE))</f>
        <v/>
      </c>
      <c r="H120" s="66"/>
      <c r="I120" s="66"/>
      <c r="J120" s="66"/>
      <c r="K120" s="88"/>
      <c r="L120" s="89"/>
      <c r="M120" s="66"/>
      <c r="N120" s="66"/>
      <c r="O120" s="66"/>
      <c r="P120" s="88"/>
      <c r="Q120" s="89"/>
      <c r="R120" s="66"/>
      <c r="S120" s="66"/>
      <c r="T120" s="66"/>
      <c r="U120" s="88"/>
      <c r="V120" s="89"/>
      <c r="W120" s="177"/>
      <c r="X120" s="179"/>
    </row>
    <row r="121" spans="1:29" ht="19.5" customHeight="1">
      <c r="A121" s="177"/>
      <c r="B121" s="285"/>
      <c r="C121" s="285"/>
      <c r="D121" s="285"/>
      <c r="E121" s="285"/>
      <c r="F121" s="285"/>
      <c r="G121" s="286"/>
      <c r="H121" s="280" t="s">
        <v>5</v>
      </c>
      <c r="I121" s="287"/>
      <c r="J121" s="287"/>
      <c r="K121" s="287"/>
      <c r="L121" s="89"/>
      <c r="M121" s="280" t="s">
        <v>5</v>
      </c>
      <c r="N121" s="287"/>
      <c r="O121" s="287"/>
      <c r="P121" s="287"/>
      <c r="Q121" s="89"/>
      <c r="R121" s="280" t="s">
        <v>5</v>
      </c>
      <c r="S121" s="287"/>
      <c r="T121" s="287"/>
      <c r="U121" s="287"/>
      <c r="V121" s="89"/>
      <c r="W121" s="177"/>
      <c r="X121" s="179"/>
    </row>
    <row r="122" spans="1:29" ht="24.75" customHeight="1">
      <c r="A122" s="276" t="s">
        <v>4</v>
      </c>
      <c r="B122" s="279"/>
      <c r="C122" s="279"/>
      <c r="D122" s="279"/>
      <c r="E122" s="279"/>
      <c r="F122" s="279"/>
      <c r="G122" s="278"/>
      <c r="H122" s="177"/>
      <c r="I122" s="178"/>
      <c r="J122" s="178"/>
      <c r="K122" s="178"/>
      <c r="L122" s="179"/>
      <c r="M122" s="177"/>
      <c r="N122" s="178"/>
      <c r="O122" s="178"/>
      <c r="P122" s="178"/>
      <c r="Q122" s="179"/>
      <c r="R122" s="177"/>
      <c r="S122" s="178"/>
      <c r="T122" s="178"/>
      <c r="U122" s="178"/>
      <c r="V122" s="179"/>
      <c r="W122" s="177"/>
      <c r="X122" s="179"/>
    </row>
    <row r="123" spans="1:29" ht="4.5" customHeight="1">
      <c r="A123" s="288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29" t="s">
        <v>2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90"/>
      <c r="R125" s="231"/>
      <c r="S125" s="231"/>
      <c r="T125" s="231"/>
      <c r="U125" s="231"/>
      <c r="V125" s="231"/>
      <c r="W125" s="231"/>
      <c r="X125" s="231"/>
    </row>
    <row r="126" spans="1:29" ht="39.75" customHeight="1"/>
    <row r="127" spans="1:29" ht="34.5" customHeight="1"/>
    <row r="128" spans="1:29" ht="24.75" customHeight="1">
      <c r="A128" s="169" t="s">
        <v>12</v>
      </c>
      <c r="B128" s="169"/>
      <c r="C128" s="169"/>
      <c r="D128" s="172" t="str">
        <f>$D$2</f>
        <v>基本登録シートの年度に入力して下さい</v>
      </c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3"/>
      <c r="V128" s="249" t="s">
        <v>24</v>
      </c>
      <c r="W128" s="250"/>
      <c r="X128" s="251"/>
    </row>
    <row r="129" spans="1:29" ht="26.25" customHeight="1">
      <c r="A129" s="170"/>
      <c r="B129" s="170"/>
      <c r="C129" s="170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3"/>
      <c r="V129" s="233" t="str">
        <f>IF(VLOOKUP(AC136,都個人!$J:$O,2,FALSE)="","",VLOOKUP(AC136,都個人!$J:$O,2,FALSE))</f>
        <v/>
      </c>
      <c r="W129" s="234"/>
      <c r="X129" s="235"/>
    </row>
    <row r="130" spans="1:29" ht="27" customHeight="1">
      <c r="A130" s="177" t="s">
        <v>23</v>
      </c>
      <c r="B130" s="178"/>
      <c r="C130" s="179"/>
      <c r="D130" s="241"/>
      <c r="E130" s="82" t="s">
        <v>22</v>
      </c>
      <c r="F130" s="241"/>
      <c r="G130" s="249" t="s">
        <v>21</v>
      </c>
      <c r="H130" s="250"/>
      <c r="I130" s="251"/>
      <c r="J130" s="255" t="str">
        <f>基本登録!$B$2</f>
        <v>基本登録シートの学校番号に入力して下さい</v>
      </c>
      <c r="K130" s="256"/>
      <c r="L130" s="256"/>
      <c r="M130" s="256"/>
      <c r="N130" s="256"/>
      <c r="O130" s="256"/>
      <c r="P130" s="256"/>
      <c r="Q130" s="256"/>
      <c r="R130" s="256"/>
      <c r="S130" s="256"/>
      <c r="T130" s="257"/>
      <c r="U130" s="83"/>
      <c r="V130" s="236"/>
      <c r="W130" s="237"/>
      <c r="X130" s="238"/>
    </row>
    <row r="131" spans="1:29" ht="9.75" customHeight="1">
      <c r="A131" s="186">
        <f>基本登録!$B$1</f>
        <v>0</v>
      </c>
      <c r="B131" s="187"/>
      <c r="C131" s="188"/>
      <c r="D131" s="252"/>
      <c r="E131" s="258" t="s">
        <v>0</v>
      </c>
      <c r="F131" s="254"/>
      <c r="G131" s="261" t="s">
        <v>20</v>
      </c>
      <c r="H131" s="262"/>
      <c r="I131" s="263"/>
      <c r="J131" s="267">
        <f>基本登録!$B$3</f>
        <v>0</v>
      </c>
      <c r="K131" s="268"/>
      <c r="L131" s="268"/>
      <c r="M131" s="268"/>
      <c r="N131" s="268"/>
      <c r="O131" s="268"/>
      <c r="P131" s="268"/>
      <c r="Q131" s="268"/>
      <c r="R131" s="268"/>
      <c r="S131" s="268"/>
      <c r="T131" s="269"/>
      <c r="U131" s="239"/>
      <c r="V131" s="240"/>
      <c r="W131" s="240"/>
      <c r="X131" s="240"/>
    </row>
    <row r="132" spans="1:29" ht="16.5" customHeight="1">
      <c r="A132" s="189"/>
      <c r="B132" s="190"/>
      <c r="C132" s="191"/>
      <c r="D132" s="252"/>
      <c r="E132" s="259"/>
      <c r="F132" s="254"/>
      <c r="G132" s="264"/>
      <c r="H132" s="265"/>
      <c r="I132" s="266"/>
      <c r="J132" s="270"/>
      <c r="K132" s="271"/>
      <c r="L132" s="271"/>
      <c r="M132" s="271"/>
      <c r="N132" s="271"/>
      <c r="O132" s="271"/>
      <c r="P132" s="271"/>
      <c r="Q132" s="271"/>
      <c r="R132" s="271"/>
      <c r="S132" s="271"/>
      <c r="T132" s="272"/>
      <c r="U132" s="241"/>
      <c r="V132" s="243" t="s">
        <v>19</v>
      </c>
      <c r="W132" s="245" t="s">
        <v>11</v>
      </c>
      <c r="X132" s="246"/>
    </row>
    <row r="133" spans="1:29" ht="27" customHeight="1">
      <c r="A133" s="192"/>
      <c r="B133" s="193"/>
      <c r="C133" s="194"/>
      <c r="D133" s="253"/>
      <c r="E133" s="260"/>
      <c r="F133" s="242"/>
      <c r="G133" s="273" t="s">
        <v>18</v>
      </c>
      <c r="H133" s="274"/>
      <c r="I133" s="275"/>
      <c r="J133" s="80" t="s">
        <v>32</v>
      </c>
      <c r="K133" s="81" t="s">
        <v>33</v>
      </c>
      <c r="L133" s="81" t="s">
        <v>34</v>
      </c>
      <c r="M133" s="81" t="s">
        <v>35</v>
      </c>
      <c r="N133" s="81" t="s">
        <v>36</v>
      </c>
      <c r="O133" s="81" t="s">
        <v>37</v>
      </c>
      <c r="P133" s="81" t="s">
        <v>38</v>
      </c>
      <c r="Q133" s="63" t="str">
        <f>IF(AC136="","",AC136)</f>
        <v/>
      </c>
      <c r="R133" s="81" t="s">
        <v>39</v>
      </c>
      <c r="S133" s="58"/>
      <c r="T133" s="59"/>
      <c r="U133" s="242"/>
      <c r="V133" s="244"/>
      <c r="W133" s="247"/>
      <c r="X133" s="248"/>
    </row>
    <row r="134" spans="1:29" ht="4.5" customHeight="1"/>
    <row r="135" spans="1:29" ht="21.75" customHeight="1">
      <c r="A135" s="66" t="s">
        <v>10</v>
      </c>
      <c r="B135" s="276" t="s">
        <v>9</v>
      </c>
      <c r="C135" s="277"/>
      <c r="D135" s="277"/>
      <c r="E135" s="277"/>
      <c r="F135" s="278"/>
      <c r="G135" s="85" t="s">
        <v>8</v>
      </c>
      <c r="H135" s="86"/>
      <c r="I135" s="279" t="str">
        <f>IFERROR(VLOOKUP(D128,基本登録!$B$8:$G$13,5,FALSE),"")</f>
        <v>予選</v>
      </c>
      <c r="J135" s="279"/>
      <c r="K135" s="279"/>
      <c r="L135" s="87"/>
      <c r="M135" s="86"/>
      <c r="N135" s="279" t="str">
        <f>IFERROR(VLOOKUP(D128,基本登録!$B$8:$G$13,6,FALSE),"")</f>
        <v>準決勝</v>
      </c>
      <c r="O135" s="279"/>
      <c r="P135" s="279"/>
      <c r="Q135" s="87"/>
      <c r="R135" s="91"/>
      <c r="S135" s="277"/>
      <c r="T135" s="277"/>
      <c r="U135" s="277"/>
      <c r="V135" s="92"/>
      <c r="W135" s="280" t="s">
        <v>7</v>
      </c>
      <c r="X135" s="281"/>
    </row>
    <row r="136" spans="1:29" ht="21.75" customHeight="1">
      <c r="A136" s="71" t="str">
        <f>基本登録!$A$16</f>
        <v>１</v>
      </c>
      <c r="B136" s="282" t="str">
        <f>IF('都個人（女子）'!AC136="","",VLOOKUP(AC136,都個人!$J:$O,4,FALSE))</f>
        <v/>
      </c>
      <c r="C136" s="283"/>
      <c r="D136" s="283"/>
      <c r="E136" s="283"/>
      <c r="F136" s="284"/>
      <c r="G136" s="72" t="str">
        <f>IF('都個人（女子）'!AC136="","",VLOOKUP(AC136,都個人!$J:$O,5,FALSE))</f>
        <v/>
      </c>
      <c r="H136" s="84"/>
      <c r="I136" s="84"/>
      <c r="J136" s="84"/>
      <c r="K136" s="57"/>
      <c r="L136" s="89"/>
      <c r="M136" s="84"/>
      <c r="N136" s="84"/>
      <c r="O136" s="84"/>
      <c r="P136" s="57"/>
      <c r="Q136" s="89"/>
      <c r="R136" s="84"/>
      <c r="S136" s="84"/>
      <c r="T136" s="84"/>
      <c r="U136" s="57"/>
      <c r="V136" s="89"/>
      <c r="W136" s="177"/>
      <c r="X136" s="179"/>
      <c r="Y136" s="75"/>
      <c r="AC136" s="54" t="str">
        <f>都個人!J9</f>
        <v/>
      </c>
    </row>
    <row r="137" spans="1:29" ht="21.75" customHeight="1">
      <c r="A137" s="66" t="str">
        <f>基本登録!$A$17</f>
        <v>２</v>
      </c>
      <c r="B137" s="282" t="str">
        <f>IF('都個人（女子）'!AC137="","",VLOOKUP(AC137,都個人!$J:$O,4,FALSE))</f>
        <v/>
      </c>
      <c r="C137" s="283"/>
      <c r="D137" s="283"/>
      <c r="E137" s="283"/>
      <c r="F137" s="284"/>
      <c r="G137" s="72" t="str">
        <f>IF('都個人（女子）'!AC137="","",VLOOKUP(AC137,都個人!$J:$O,5,FALSE))</f>
        <v/>
      </c>
      <c r="H137" s="84"/>
      <c r="I137" s="84"/>
      <c r="J137" s="84"/>
      <c r="K137" s="57"/>
      <c r="L137" s="89"/>
      <c r="M137" s="84"/>
      <c r="N137" s="84"/>
      <c r="O137" s="84"/>
      <c r="P137" s="57"/>
      <c r="Q137" s="89"/>
      <c r="R137" s="84"/>
      <c r="S137" s="84"/>
      <c r="T137" s="84"/>
      <c r="U137" s="57"/>
      <c r="V137" s="89"/>
      <c r="W137" s="177"/>
      <c r="X137" s="179"/>
    </row>
    <row r="138" spans="1:29" ht="21.75" customHeight="1">
      <c r="A138" s="66" t="str">
        <f>基本登録!$A$18</f>
        <v>３</v>
      </c>
      <c r="B138" s="282" t="str">
        <f>IF('都個人（女子）'!AC138="","",VLOOKUP(AC138,都個人!$J:$O,4,FALSE))</f>
        <v/>
      </c>
      <c r="C138" s="283"/>
      <c r="D138" s="283"/>
      <c r="E138" s="283"/>
      <c r="F138" s="284"/>
      <c r="G138" s="72" t="str">
        <f>IF('都個人（女子）'!AC138="","",VLOOKUP(AC138,都個人!$J:$O,5,FALSE))</f>
        <v/>
      </c>
      <c r="H138" s="84"/>
      <c r="I138" s="84"/>
      <c r="J138" s="84"/>
      <c r="K138" s="57"/>
      <c r="L138" s="89"/>
      <c r="M138" s="84"/>
      <c r="N138" s="84"/>
      <c r="O138" s="84"/>
      <c r="P138" s="57"/>
      <c r="Q138" s="89"/>
      <c r="R138" s="84"/>
      <c r="S138" s="84"/>
      <c r="T138" s="84"/>
      <c r="U138" s="57"/>
      <c r="V138" s="89"/>
      <c r="W138" s="177"/>
      <c r="X138" s="179"/>
    </row>
    <row r="139" spans="1:29" ht="21.75" customHeight="1">
      <c r="A139" s="66" t="str">
        <f>基本登録!$A$19</f>
        <v>４</v>
      </c>
      <c r="B139" s="282" t="str">
        <f>IF('都個人（女子）'!AC139="","",VLOOKUP(AC139,都個人!$J:$O,4,FALSE))</f>
        <v/>
      </c>
      <c r="C139" s="283"/>
      <c r="D139" s="283"/>
      <c r="E139" s="283"/>
      <c r="F139" s="284"/>
      <c r="G139" s="72" t="str">
        <f>IF('都個人（女子）'!AC139="","",VLOOKUP(AC139,都個人!$J:$O,5,FALSE))</f>
        <v/>
      </c>
      <c r="H139" s="84"/>
      <c r="I139" s="84"/>
      <c r="J139" s="84"/>
      <c r="K139" s="57"/>
      <c r="L139" s="89"/>
      <c r="M139" s="84"/>
      <c r="N139" s="84"/>
      <c r="O139" s="84"/>
      <c r="P139" s="57"/>
      <c r="Q139" s="89"/>
      <c r="R139" s="84"/>
      <c r="S139" s="84"/>
      <c r="T139" s="84"/>
      <c r="U139" s="57"/>
      <c r="V139" s="89"/>
      <c r="W139" s="177"/>
      <c r="X139" s="179"/>
    </row>
    <row r="140" spans="1:29" ht="21.75" customHeight="1">
      <c r="A140" s="66" t="str">
        <f>基本登録!$A$20</f>
        <v>５</v>
      </c>
      <c r="B140" s="282" t="str">
        <f>IF('都個人（女子）'!AC140="","",VLOOKUP(AC140,都個人!$J:$O,4,FALSE))</f>
        <v/>
      </c>
      <c r="C140" s="283"/>
      <c r="D140" s="283"/>
      <c r="E140" s="283"/>
      <c r="F140" s="284"/>
      <c r="G140" s="72" t="str">
        <f>IF('都個人（女子）'!AC140="","",VLOOKUP(AC140,都個人!$J:$O,5,FALSE))</f>
        <v/>
      </c>
      <c r="H140" s="84"/>
      <c r="I140" s="84"/>
      <c r="J140" s="84"/>
      <c r="K140" s="57"/>
      <c r="L140" s="89"/>
      <c r="M140" s="84"/>
      <c r="N140" s="84"/>
      <c r="O140" s="84"/>
      <c r="P140" s="57"/>
      <c r="Q140" s="89"/>
      <c r="R140" s="84"/>
      <c r="S140" s="84"/>
      <c r="T140" s="84"/>
      <c r="U140" s="57"/>
      <c r="V140" s="89"/>
      <c r="W140" s="177"/>
      <c r="X140" s="179"/>
    </row>
    <row r="141" spans="1:29" ht="21.75" customHeight="1">
      <c r="A141" s="66" t="str">
        <f>基本登録!$A$21</f>
        <v>補</v>
      </c>
      <c r="B141" s="282" t="str">
        <f>IF('都個人（女子）'!AC141="","",VLOOKUP(AC141,都個人!$J:$O,4,FALSE))</f>
        <v/>
      </c>
      <c r="C141" s="283"/>
      <c r="D141" s="283"/>
      <c r="E141" s="283"/>
      <c r="F141" s="284"/>
      <c r="G141" s="72" t="str">
        <f>IF('都個人（女子）'!AC141="","",VLOOKUP(AC141,都個人!$J:$O,5,FALSE))</f>
        <v/>
      </c>
      <c r="H141" s="66"/>
      <c r="I141" s="66"/>
      <c r="J141" s="66"/>
      <c r="K141" s="88"/>
      <c r="L141" s="89"/>
      <c r="M141" s="66"/>
      <c r="N141" s="66"/>
      <c r="O141" s="66"/>
      <c r="P141" s="88"/>
      <c r="Q141" s="89"/>
      <c r="R141" s="66"/>
      <c r="S141" s="66"/>
      <c r="T141" s="66"/>
      <c r="U141" s="88"/>
      <c r="V141" s="89"/>
      <c r="W141" s="177"/>
      <c r="X141" s="179"/>
    </row>
    <row r="142" spans="1:29" ht="19.5" customHeight="1">
      <c r="A142" s="177"/>
      <c r="B142" s="285"/>
      <c r="C142" s="285"/>
      <c r="D142" s="285"/>
      <c r="E142" s="285"/>
      <c r="F142" s="285"/>
      <c r="G142" s="286"/>
      <c r="H142" s="280" t="s">
        <v>5</v>
      </c>
      <c r="I142" s="287"/>
      <c r="J142" s="287"/>
      <c r="K142" s="287"/>
      <c r="L142" s="89"/>
      <c r="M142" s="280" t="s">
        <v>5</v>
      </c>
      <c r="N142" s="287"/>
      <c r="O142" s="287"/>
      <c r="P142" s="287"/>
      <c r="Q142" s="89"/>
      <c r="R142" s="280" t="s">
        <v>5</v>
      </c>
      <c r="S142" s="287"/>
      <c r="T142" s="287"/>
      <c r="U142" s="287"/>
      <c r="V142" s="89"/>
      <c r="W142" s="177"/>
      <c r="X142" s="179"/>
    </row>
    <row r="143" spans="1:29" ht="24.75" customHeight="1">
      <c r="A143" s="276" t="s">
        <v>4</v>
      </c>
      <c r="B143" s="279"/>
      <c r="C143" s="279"/>
      <c r="D143" s="279"/>
      <c r="E143" s="279"/>
      <c r="F143" s="279"/>
      <c r="G143" s="278"/>
      <c r="H143" s="177"/>
      <c r="I143" s="178"/>
      <c r="J143" s="178"/>
      <c r="K143" s="178"/>
      <c r="L143" s="179"/>
      <c r="M143" s="177"/>
      <c r="N143" s="178"/>
      <c r="O143" s="178"/>
      <c r="P143" s="178"/>
      <c r="Q143" s="179"/>
      <c r="R143" s="177"/>
      <c r="S143" s="178"/>
      <c r="T143" s="178"/>
      <c r="U143" s="178"/>
      <c r="V143" s="179"/>
      <c r="W143" s="177"/>
      <c r="X143" s="179"/>
    </row>
    <row r="144" spans="1:29" ht="4.5" customHeight="1">
      <c r="A144" s="288"/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</row>
    <row r="145" spans="1:29">
      <c r="A145" s="229" t="s">
        <v>63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30"/>
      <c r="R145" s="231" t="s">
        <v>3</v>
      </c>
      <c r="S145" s="231"/>
      <c r="T145" s="231"/>
      <c r="U145" s="231"/>
      <c r="V145" s="231"/>
      <c r="W145" s="231"/>
      <c r="X145" s="231"/>
    </row>
    <row r="146" spans="1:29">
      <c r="A146" s="229" t="s">
        <v>2</v>
      </c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90"/>
      <c r="R146" s="231"/>
      <c r="S146" s="231"/>
      <c r="T146" s="231"/>
      <c r="U146" s="231"/>
      <c r="V146" s="231"/>
      <c r="W146" s="231"/>
      <c r="X146" s="231"/>
    </row>
    <row r="147" spans="1:29" ht="39.75" customHeight="1"/>
    <row r="148" spans="1:29" ht="34.5" customHeight="1"/>
    <row r="149" spans="1:29" ht="24.75" customHeight="1">
      <c r="A149" s="169" t="s">
        <v>12</v>
      </c>
      <c r="B149" s="169"/>
      <c r="C149" s="169"/>
      <c r="D149" s="172" t="str">
        <f>$D$2</f>
        <v>基本登録シートの年度に入力して下さい</v>
      </c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3"/>
      <c r="V149" s="249" t="s">
        <v>24</v>
      </c>
      <c r="W149" s="250"/>
      <c r="X149" s="251"/>
    </row>
    <row r="150" spans="1:29" ht="26.25" customHeight="1">
      <c r="A150" s="170"/>
      <c r="B150" s="170"/>
      <c r="C150" s="170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3"/>
      <c r="V150" s="233" t="str">
        <f>IF(VLOOKUP(AC157,都個人!$J:$O,2,FALSE)="","",VLOOKUP(AC157,都個人!$J:$O,2,FALSE))</f>
        <v/>
      </c>
      <c r="W150" s="234"/>
      <c r="X150" s="235"/>
    </row>
    <row r="151" spans="1:29" ht="27" customHeight="1">
      <c r="A151" s="177" t="s">
        <v>23</v>
      </c>
      <c r="B151" s="178"/>
      <c r="C151" s="179"/>
      <c r="D151" s="241"/>
      <c r="E151" s="82" t="s">
        <v>22</v>
      </c>
      <c r="F151" s="241"/>
      <c r="G151" s="249" t="s">
        <v>21</v>
      </c>
      <c r="H151" s="250"/>
      <c r="I151" s="251"/>
      <c r="J151" s="255" t="str">
        <f>基本登録!$B$2</f>
        <v>基本登録シートの学校番号に入力して下さい</v>
      </c>
      <c r="K151" s="256"/>
      <c r="L151" s="256"/>
      <c r="M151" s="256"/>
      <c r="N151" s="256"/>
      <c r="O151" s="256"/>
      <c r="P151" s="256"/>
      <c r="Q151" s="256"/>
      <c r="R151" s="256"/>
      <c r="S151" s="256"/>
      <c r="T151" s="257"/>
      <c r="U151" s="83"/>
      <c r="V151" s="236"/>
      <c r="W151" s="237"/>
      <c r="X151" s="238"/>
    </row>
    <row r="152" spans="1:29" ht="9.75" customHeight="1">
      <c r="A152" s="186">
        <f>基本登録!$B$1</f>
        <v>0</v>
      </c>
      <c r="B152" s="187"/>
      <c r="C152" s="188"/>
      <c r="D152" s="252"/>
      <c r="E152" s="258" t="s">
        <v>0</v>
      </c>
      <c r="F152" s="254"/>
      <c r="G152" s="261" t="s">
        <v>20</v>
      </c>
      <c r="H152" s="262"/>
      <c r="I152" s="263"/>
      <c r="J152" s="267">
        <f>基本登録!$B$3</f>
        <v>0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9"/>
      <c r="U152" s="239"/>
      <c r="V152" s="240"/>
      <c r="W152" s="240"/>
      <c r="X152" s="240"/>
    </row>
    <row r="153" spans="1:29" ht="16.5" customHeight="1">
      <c r="A153" s="189"/>
      <c r="B153" s="190"/>
      <c r="C153" s="191"/>
      <c r="D153" s="252"/>
      <c r="E153" s="259"/>
      <c r="F153" s="254"/>
      <c r="G153" s="264"/>
      <c r="H153" s="265"/>
      <c r="I153" s="266"/>
      <c r="J153" s="270"/>
      <c r="K153" s="271"/>
      <c r="L153" s="271"/>
      <c r="M153" s="271"/>
      <c r="N153" s="271"/>
      <c r="O153" s="271"/>
      <c r="P153" s="271"/>
      <c r="Q153" s="271"/>
      <c r="R153" s="271"/>
      <c r="S153" s="271"/>
      <c r="T153" s="272"/>
      <c r="U153" s="241"/>
      <c r="V153" s="243" t="s">
        <v>19</v>
      </c>
      <c r="W153" s="245" t="s">
        <v>11</v>
      </c>
      <c r="X153" s="246"/>
    </row>
    <row r="154" spans="1:29" ht="27" customHeight="1">
      <c r="A154" s="192"/>
      <c r="B154" s="193"/>
      <c r="C154" s="194"/>
      <c r="D154" s="253"/>
      <c r="E154" s="260"/>
      <c r="F154" s="242"/>
      <c r="G154" s="273" t="s">
        <v>18</v>
      </c>
      <c r="H154" s="274"/>
      <c r="I154" s="275"/>
      <c r="J154" s="80" t="s">
        <v>32</v>
      </c>
      <c r="K154" s="81" t="s">
        <v>33</v>
      </c>
      <c r="L154" s="81" t="s">
        <v>34</v>
      </c>
      <c r="M154" s="81" t="s">
        <v>35</v>
      </c>
      <c r="N154" s="81" t="s">
        <v>36</v>
      </c>
      <c r="O154" s="81" t="s">
        <v>37</v>
      </c>
      <c r="P154" s="81" t="s">
        <v>38</v>
      </c>
      <c r="Q154" s="63" t="str">
        <f>IF(AC157="","",AC157)</f>
        <v/>
      </c>
      <c r="R154" s="81" t="s">
        <v>39</v>
      </c>
      <c r="S154" s="58"/>
      <c r="T154" s="59"/>
      <c r="U154" s="242"/>
      <c r="V154" s="244"/>
      <c r="W154" s="247"/>
      <c r="X154" s="248"/>
    </row>
    <row r="155" spans="1:29" ht="4.5" customHeight="1"/>
    <row r="156" spans="1:29" ht="21.75" customHeight="1">
      <c r="A156" s="66" t="s">
        <v>10</v>
      </c>
      <c r="B156" s="276" t="s">
        <v>9</v>
      </c>
      <c r="C156" s="277"/>
      <c r="D156" s="277"/>
      <c r="E156" s="277"/>
      <c r="F156" s="278"/>
      <c r="G156" s="85" t="s">
        <v>8</v>
      </c>
      <c r="H156" s="86"/>
      <c r="I156" s="279" t="str">
        <f>IFERROR(VLOOKUP(D149,基本登録!$B$8:$G$13,5,FALSE),"")</f>
        <v>予選</v>
      </c>
      <c r="J156" s="279"/>
      <c r="K156" s="279"/>
      <c r="L156" s="87"/>
      <c r="M156" s="86"/>
      <c r="N156" s="279" t="str">
        <f>IFERROR(VLOOKUP(D149,基本登録!$B$8:$G$13,6,FALSE),"")</f>
        <v>準決勝</v>
      </c>
      <c r="O156" s="279"/>
      <c r="P156" s="279"/>
      <c r="Q156" s="87"/>
      <c r="R156" s="91"/>
      <c r="S156" s="277"/>
      <c r="T156" s="277"/>
      <c r="U156" s="277"/>
      <c r="V156" s="92"/>
      <c r="W156" s="280" t="s">
        <v>7</v>
      </c>
      <c r="X156" s="281"/>
    </row>
    <row r="157" spans="1:29" ht="21.75" customHeight="1">
      <c r="A157" s="71" t="str">
        <f>基本登録!$A$16</f>
        <v>１</v>
      </c>
      <c r="B157" s="282" t="str">
        <f>IF('都個人（女子）'!AC157="","",VLOOKUP(AC157,都個人!$J:$O,4,FALSE))</f>
        <v/>
      </c>
      <c r="C157" s="283"/>
      <c r="D157" s="283"/>
      <c r="E157" s="283"/>
      <c r="F157" s="284"/>
      <c r="G157" s="72" t="str">
        <f>IF('都個人（女子）'!AC157="","",VLOOKUP(AC157,都個人!$J:$O,5,FALSE))</f>
        <v/>
      </c>
      <c r="H157" s="84"/>
      <c r="I157" s="84"/>
      <c r="J157" s="84"/>
      <c r="K157" s="57"/>
      <c r="L157" s="89"/>
      <c r="M157" s="84"/>
      <c r="N157" s="84"/>
      <c r="O157" s="84"/>
      <c r="P157" s="57"/>
      <c r="Q157" s="89"/>
      <c r="R157" s="84"/>
      <c r="S157" s="84"/>
      <c r="T157" s="84"/>
      <c r="U157" s="57"/>
      <c r="V157" s="89"/>
      <c r="W157" s="177"/>
      <c r="X157" s="179"/>
      <c r="Y157" s="75"/>
      <c r="AC157" s="54" t="str">
        <f>都個人!J10</f>
        <v/>
      </c>
    </row>
    <row r="158" spans="1:29" ht="21.75" customHeight="1">
      <c r="A158" s="66" t="str">
        <f>基本登録!$A$17</f>
        <v>２</v>
      </c>
      <c r="B158" s="282" t="str">
        <f>IF('都個人（女子）'!AC158="","",VLOOKUP(AC158,都個人!$J:$O,4,FALSE))</f>
        <v/>
      </c>
      <c r="C158" s="283"/>
      <c r="D158" s="283"/>
      <c r="E158" s="283"/>
      <c r="F158" s="284"/>
      <c r="G158" s="72" t="str">
        <f>IF('都個人（女子）'!AC158="","",VLOOKUP(AC158,都個人!$J:$O,5,FALSE))</f>
        <v/>
      </c>
      <c r="H158" s="84"/>
      <c r="I158" s="84"/>
      <c r="J158" s="84"/>
      <c r="K158" s="57"/>
      <c r="L158" s="89"/>
      <c r="M158" s="84"/>
      <c r="N158" s="84"/>
      <c r="O158" s="84"/>
      <c r="P158" s="57"/>
      <c r="Q158" s="89"/>
      <c r="R158" s="84"/>
      <c r="S158" s="84"/>
      <c r="T158" s="84"/>
      <c r="U158" s="57"/>
      <c r="V158" s="89"/>
      <c r="W158" s="177"/>
      <c r="X158" s="179"/>
    </row>
    <row r="159" spans="1:29" ht="21.75" customHeight="1">
      <c r="A159" s="66" t="str">
        <f>基本登録!$A$18</f>
        <v>３</v>
      </c>
      <c r="B159" s="282" t="str">
        <f>IF('都個人（女子）'!AC159="","",VLOOKUP(AC159,都個人!$J:$O,4,FALSE))</f>
        <v/>
      </c>
      <c r="C159" s="283"/>
      <c r="D159" s="283"/>
      <c r="E159" s="283"/>
      <c r="F159" s="284"/>
      <c r="G159" s="72" t="str">
        <f>IF('都個人（女子）'!AC159="","",VLOOKUP(AC159,都個人!$J:$O,5,FALSE))</f>
        <v/>
      </c>
      <c r="H159" s="84"/>
      <c r="I159" s="84"/>
      <c r="J159" s="84"/>
      <c r="K159" s="57"/>
      <c r="L159" s="89"/>
      <c r="M159" s="84"/>
      <c r="N159" s="84"/>
      <c r="O159" s="84"/>
      <c r="P159" s="57"/>
      <c r="Q159" s="89"/>
      <c r="R159" s="84"/>
      <c r="S159" s="84"/>
      <c r="T159" s="84"/>
      <c r="U159" s="57"/>
      <c r="V159" s="89"/>
      <c r="W159" s="177"/>
      <c r="X159" s="179"/>
    </row>
    <row r="160" spans="1:29" ht="21.75" customHeight="1">
      <c r="A160" s="66" t="str">
        <f>基本登録!$A$19</f>
        <v>４</v>
      </c>
      <c r="B160" s="282" t="str">
        <f>IF('都個人（女子）'!AC160="","",VLOOKUP(AC160,都個人!$J:$O,4,FALSE))</f>
        <v/>
      </c>
      <c r="C160" s="283"/>
      <c r="D160" s="283"/>
      <c r="E160" s="283"/>
      <c r="F160" s="284"/>
      <c r="G160" s="72" t="str">
        <f>IF('都個人（女子）'!AC160="","",VLOOKUP(AC160,都個人!$J:$O,5,FALSE))</f>
        <v/>
      </c>
      <c r="H160" s="84"/>
      <c r="I160" s="84"/>
      <c r="J160" s="84"/>
      <c r="K160" s="57"/>
      <c r="L160" s="89"/>
      <c r="M160" s="84"/>
      <c r="N160" s="84"/>
      <c r="O160" s="84"/>
      <c r="P160" s="57"/>
      <c r="Q160" s="89"/>
      <c r="R160" s="84"/>
      <c r="S160" s="84"/>
      <c r="T160" s="84"/>
      <c r="U160" s="57"/>
      <c r="V160" s="89"/>
      <c r="W160" s="177"/>
      <c r="X160" s="179"/>
    </row>
    <row r="161" spans="1:24" ht="21.75" customHeight="1">
      <c r="A161" s="66" t="str">
        <f>基本登録!$A$20</f>
        <v>５</v>
      </c>
      <c r="B161" s="282" t="str">
        <f>IF('都個人（女子）'!AC161="","",VLOOKUP(AC161,都個人!$J:$O,4,FALSE))</f>
        <v/>
      </c>
      <c r="C161" s="283"/>
      <c r="D161" s="283"/>
      <c r="E161" s="283"/>
      <c r="F161" s="284"/>
      <c r="G161" s="72" t="str">
        <f>IF('都個人（女子）'!AC161="","",VLOOKUP(AC161,都個人!$J:$O,5,FALSE))</f>
        <v/>
      </c>
      <c r="H161" s="84"/>
      <c r="I161" s="84"/>
      <c r="J161" s="84"/>
      <c r="K161" s="57"/>
      <c r="L161" s="89"/>
      <c r="M161" s="84"/>
      <c r="N161" s="84"/>
      <c r="O161" s="84"/>
      <c r="P161" s="57"/>
      <c r="Q161" s="89"/>
      <c r="R161" s="84"/>
      <c r="S161" s="84"/>
      <c r="T161" s="84"/>
      <c r="U161" s="57"/>
      <c r="V161" s="89"/>
      <c r="W161" s="177"/>
      <c r="X161" s="179"/>
    </row>
    <row r="162" spans="1:24" ht="21.75" customHeight="1">
      <c r="A162" s="66" t="str">
        <f>基本登録!$A$21</f>
        <v>補</v>
      </c>
      <c r="B162" s="282" t="str">
        <f>IF('都個人（女子）'!AC162="","",VLOOKUP(AC162,都個人!$J:$O,4,FALSE))</f>
        <v/>
      </c>
      <c r="C162" s="283"/>
      <c r="D162" s="283"/>
      <c r="E162" s="283"/>
      <c r="F162" s="284"/>
      <c r="G162" s="72" t="str">
        <f>IF('都個人（女子）'!AC162="","",VLOOKUP(AC162,都個人!$J:$O,5,FALSE))</f>
        <v/>
      </c>
      <c r="H162" s="66"/>
      <c r="I162" s="66"/>
      <c r="J162" s="66"/>
      <c r="K162" s="88"/>
      <c r="L162" s="89"/>
      <c r="M162" s="66"/>
      <c r="N162" s="66"/>
      <c r="O162" s="66"/>
      <c r="P162" s="88"/>
      <c r="Q162" s="89"/>
      <c r="R162" s="66"/>
      <c r="S162" s="66"/>
      <c r="T162" s="66"/>
      <c r="U162" s="88"/>
      <c r="V162" s="89"/>
      <c r="W162" s="177"/>
      <c r="X162" s="179"/>
    </row>
    <row r="163" spans="1:24" ht="19.5" customHeight="1">
      <c r="A163" s="177"/>
      <c r="B163" s="285"/>
      <c r="C163" s="285"/>
      <c r="D163" s="285"/>
      <c r="E163" s="285"/>
      <c r="F163" s="285"/>
      <c r="G163" s="286"/>
      <c r="H163" s="280" t="s">
        <v>5</v>
      </c>
      <c r="I163" s="287"/>
      <c r="J163" s="287"/>
      <c r="K163" s="287"/>
      <c r="L163" s="89"/>
      <c r="M163" s="280" t="s">
        <v>5</v>
      </c>
      <c r="N163" s="287"/>
      <c r="O163" s="287"/>
      <c r="P163" s="287"/>
      <c r="Q163" s="89"/>
      <c r="R163" s="280" t="s">
        <v>5</v>
      </c>
      <c r="S163" s="287"/>
      <c r="T163" s="287"/>
      <c r="U163" s="287"/>
      <c r="V163" s="89"/>
      <c r="W163" s="177"/>
      <c r="X163" s="179"/>
    </row>
    <row r="164" spans="1:24" ht="24.75" customHeight="1">
      <c r="A164" s="276" t="s">
        <v>4</v>
      </c>
      <c r="B164" s="279"/>
      <c r="C164" s="279"/>
      <c r="D164" s="279"/>
      <c r="E164" s="279"/>
      <c r="F164" s="279"/>
      <c r="G164" s="278"/>
      <c r="H164" s="177"/>
      <c r="I164" s="178"/>
      <c r="J164" s="178"/>
      <c r="K164" s="178"/>
      <c r="L164" s="179"/>
      <c r="M164" s="177"/>
      <c r="N164" s="178"/>
      <c r="O164" s="178"/>
      <c r="P164" s="178"/>
      <c r="Q164" s="179"/>
      <c r="R164" s="177"/>
      <c r="S164" s="178"/>
      <c r="T164" s="178"/>
      <c r="U164" s="178"/>
      <c r="V164" s="179"/>
      <c r="W164" s="177"/>
      <c r="X164" s="179"/>
    </row>
    <row r="165" spans="1:24" ht="4.5" customHeight="1">
      <c r="A165" s="288"/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</row>
    <row r="166" spans="1:24">
      <c r="A166" s="229" t="s">
        <v>63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30"/>
      <c r="R166" s="231" t="s">
        <v>3</v>
      </c>
      <c r="S166" s="231"/>
      <c r="T166" s="231"/>
      <c r="U166" s="231"/>
      <c r="V166" s="231"/>
      <c r="W166" s="231"/>
      <c r="X166" s="231"/>
    </row>
    <row r="167" spans="1:24">
      <c r="A167" s="229" t="s">
        <v>2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90"/>
      <c r="R167" s="231"/>
      <c r="S167" s="231"/>
      <c r="T167" s="231"/>
      <c r="U167" s="231"/>
      <c r="V167" s="231"/>
      <c r="W167" s="231"/>
      <c r="X167" s="231"/>
    </row>
    <row r="168" spans="1:24" ht="39.75" customHeight="1"/>
    <row r="169" spans="1:24" ht="34.5" customHeight="1"/>
    <row r="170" spans="1:24" ht="24.75" customHeight="1">
      <c r="A170" s="169" t="s">
        <v>12</v>
      </c>
      <c r="B170" s="169"/>
      <c r="C170" s="169"/>
      <c r="D170" s="172" t="str">
        <f>$D$2</f>
        <v>基本登録シートの年度に入力して下さい</v>
      </c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3"/>
      <c r="V170" s="249" t="s">
        <v>24</v>
      </c>
      <c r="W170" s="250"/>
      <c r="X170" s="251"/>
    </row>
    <row r="171" spans="1:24" ht="26.25" customHeight="1">
      <c r="A171" s="170"/>
      <c r="B171" s="170"/>
      <c r="C171" s="170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3"/>
      <c r="V171" s="233" t="str">
        <f>IF(VLOOKUP(AC178,都個人!$J:$O,2,FALSE)="","",VLOOKUP(AC178,都個人!$J:$O,2,FALSE))</f>
        <v/>
      </c>
      <c r="W171" s="234"/>
      <c r="X171" s="235"/>
    </row>
    <row r="172" spans="1:24" ht="27" customHeight="1">
      <c r="A172" s="177" t="s">
        <v>23</v>
      </c>
      <c r="B172" s="178"/>
      <c r="C172" s="179"/>
      <c r="D172" s="241"/>
      <c r="E172" s="82" t="s">
        <v>22</v>
      </c>
      <c r="F172" s="241"/>
      <c r="G172" s="249" t="s">
        <v>21</v>
      </c>
      <c r="H172" s="250"/>
      <c r="I172" s="251"/>
      <c r="J172" s="255" t="str">
        <f>基本登録!$B$2</f>
        <v>基本登録シートの学校番号に入力して下さい</v>
      </c>
      <c r="K172" s="256"/>
      <c r="L172" s="256"/>
      <c r="M172" s="256"/>
      <c r="N172" s="256"/>
      <c r="O172" s="256"/>
      <c r="P172" s="256"/>
      <c r="Q172" s="256"/>
      <c r="R172" s="256"/>
      <c r="S172" s="256"/>
      <c r="T172" s="257"/>
      <c r="U172" s="83"/>
      <c r="V172" s="236"/>
      <c r="W172" s="237"/>
      <c r="X172" s="238"/>
    </row>
    <row r="173" spans="1:24" ht="9.75" customHeight="1">
      <c r="A173" s="186">
        <f>基本登録!$B$1</f>
        <v>0</v>
      </c>
      <c r="B173" s="187"/>
      <c r="C173" s="188"/>
      <c r="D173" s="252"/>
      <c r="E173" s="258" t="s">
        <v>0</v>
      </c>
      <c r="F173" s="254"/>
      <c r="G173" s="261" t="s">
        <v>20</v>
      </c>
      <c r="H173" s="262"/>
      <c r="I173" s="263"/>
      <c r="J173" s="267">
        <f>基本登録!$B$3</f>
        <v>0</v>
      </c>
      <c r="K173" s="268"/>
      <c r="L173" s="268"/>
      <c r="M173" s="268"/>
      <c r="N173" s="268"/>
      <c r="O173" s="268"/>
      <c r="P173" s="268"/>
      <c r="Q173" s="268"/>
      <c r="R173" s="268"/>
      <c r="S173" s="268"/>
      <c r="T173" s="269"/>
      <c r="U173" s="239"/>
      <c r="V173" s="240"/>
      <c r="W173" s="240"/>
      <c r="X173" s="240"/>
    </row>
    <row r="174" spans="1:24" ht="16.5" customHeight="1">
      <c r="A174" s="189"/>
      <c r="B174" s="190"/>
      <c r="C174" s="191"/>
      <c r="D174" s="252"/>
      <c r="E174" s="259"/>
      <c r="F174" s="254"/>
      <c r="G174" s="264"/>
      <c r="H174" s="265"/>
      <c r="I174" s="266"/>
      <c r="J174" s="270"/>
      <c r="K174" s="271"/>
      <c r="L174" s="271"/>
      <c r="M174" s="271"/>
      <c r="N174" s="271"/>
      <c r="O174" s="271"/>
      <c r="P174" s="271"/>
      <c r="Q174" s="271"/>
      <c r="R174" s="271"/>
      <c r="S174" s="271"/>
      <c r="T174" s="272"/>
      <c r="U174" s="241"/>
      <c r="V174" s="243" t="s">
        <v>19</v>
      </c>
      <c r="W174" s="245" t="s">
        <v>11</v>
      </c>
      <c r="X174" s="246"/>
    </row>
    <row r="175" spans="1:24" ht="27" customHeight="1">
      <c r="A175" s="192"/>
      <c r="B175" s="193"/>
      <c r="C175" s="194"/>
      <c r="D175" s="253"/>
      <c r="E175" s="260"/>
      <c r="F175" s="242"/>
      <c r="G175" s="273" t="s">
        <v>18</v>
      </c>
      <c r="H175" s="274"/>
      <c r="I175" s="275"/>
      <c r="J175" s="80" t="s">
        <v>32</v>
      </c>
      <c r="K175" s="81" t="s">
        <v>33</v>
      </c>
      <c r="L175" s="81" t="s">
        <v>34</v>
      </c>
      <c r="M175" s="81" t="s">
        <v>35</v>
      </c>
      <c r="N175" s="81" t="s">
        <v>36</v>
      </c>
      <c r="O175" s="81" t="s">
        <v>37</v>
      </c>
      <c r="P175" s="81" t="s">
        <v>38</v>
      </c>
      <c r="Q175" s="63" t="str">
        <f>IF(AC178="","",AC178)</f>
        <v/>
      </c>
      <c r="R175" s="81" t="s">
        <v>39</v>
      </c>
      <c r="S175" s="58"/>
      <c r="T175" s="59"/>
      <c r="U175" s="242"/>
      <c r="V175" s="244"/>
      <c r="W175" s="247"/>
      <c r="X175" s="248"/>
    </row>
    <row r="176" spans="1:24" ht="4.5" customHeight="1"/>
    <row r="177" spans="1:29" ht="21.75" customHeight="1">
      <c r="A177" s="66" t="s">
        <v>10</v>
      </c>
      <c r="B177" s="276" t="s">
        <v>9</v>
      </c>
      <c r="C177" s="277"/>
      <c r="D177" s="277"/>
      <c r="E177" s="277"/>
      <c r="F177" s="278"/>
      <c r="G177" s="85" t="s">
        <v>8</v>
      </c>
      <c r="H177" s="86"/>
      <c r="I177" s="279" t="str">
        <f>IFERROR(VLOOKUP(D170,基本登録!$B$8:$G$13,5,FALSE),"")</f>
        <v>予選</v>
      </c>
      <c r="J177" s="279"/>
      <c r="K177" s="279"/>
      <c r="L177" s="87"/>
      <c r="M177" s="86"/>
      <c r="N177" s="279" t="str">
        <f>IFERROR(VLOOKUP(D170,基本登録!$B$8:$G$13,6,FALSE),"")</f>
        <v>準決勝</v>
      </c>
      <c r="O177" s="279"/>
      <c r="P177" s="279"/>
      <c r="Q177" s="87"/>
      <c r="R177" s="91"/>
      <c r="S177" s="277"/>
      <c r="T177" s="277"/>
      <c r="U177" s="277"/>
      <c r="V177" s="92"/>
      <c r="W177" s="280" t="s">
        <v>7</v>
      </c>
      <c r="X177" s="281"/>
    </row>
    <row r="178" spans="1:29" ht="21.75" customHeight="1">
      <c r="A178" s="71" t="str">
        <f>基本登録!$A$16</f>
        <v>１</v>
      </c>
      <c r="B178" s="282" t="str">
        <f>IF('都個人（女子）'!AC178="","",VLOOKUP(AC178,都個人!$J:$O,4,FALSE))</f>
        <v/>
      </c>
      <c r="C178" s="283"/>
      <c r="D178" s="283"/>
      <c r="E178" s="283"/>
      <c r="F178" s="284"/>
      <c r="G178" s="72" t="str">
        <f>IF('都個人（女子）'!AC178="","",VLOOKUP(AC178,都個人!$J:$O,5,FALSE))</f>
        <v/>
      </c>
      <c r="H178" s="84"/>
      <c r="I178" s="84"/>
      <c r="J178" s="84"/>
      <c r="K178" s="57"/>
      <c r="L178" s="89"/>
      <c r="M178" s="84"/>
      <c r="N178" s="84"/>
      <c r="O178" s="84"/>
      <c r="P178" s="57"/>
      <c r="Q178" s="89"/>
      <c r="R178" s="84"/>
      <c r="S178" s="84"/>
      <c r="T178" s="84"/>
      <c r="U178" s="57"/>
      <c r="V178" s="89"/>
      <c r="W178" s="177"/>
      <c r="X178" s="179"/>
      <c r="Y178" s="75"/>
      <c r="AC178" s="54" t="str">
        <f>都個人!J11</f>
        <v/>
      </c>
    </row>
    <row r="179" spans="1:29" ht="21.75" customHeight="1">
      <c r="A179" s="66" t="str">
        <f>基本登録!$A$17</f>
        <v>２</v>
      </c>
      <c r="B179" s="282" t="str">
        <f>IF('都個人（女子）'!AC179="","",VLOOKUP(AC179,都個人!$J:$O,4,FALSE))</f>
        <v/>
      </c>
      <c r="C179" s="283"/>
      <c r="D179" s="283"/>
      <c r="E179" s="283"/>
      <c r="F179" s="284"/>
      <c r="G179" s="72" t="str">
        <f>IF('都個人（女子）'!AC179="","",VLOOKUP(AC179,都個人!$J:$O,5,FALSE))</f>
        <v/>
      </c>
      <c r="H179" s="84"/>
      <c r="I179" s="84"/>
      <c r="J179" s="84"/>
      <c r="K179" s="57"/>
      <c r="L179" s="89"/>
      <c r="M179" s="84"/>
      <c r="N179" s="84"/>
      <c r="O179" s="84"/>
      <c r="P179" s="57"/>
      <c r="Q179" s="89"/>
      <c r="R179" s="84"/>
      <c r="S179" s="84"/>
      <c r="T179" s="84"/>
      <c r="U179" s="57"/>
      <c r="V179" s="89"/>
      <c r="W179" s="177"/>
      <c r="X179" s="179"/>
    </row>
    <row r="180" spans="1:29" ht="21.75" customHeight="1">
      <c r="A180" s="66" t="str">
        <f>基本登録!$A$18</f>
        <v>３</v>
      </c>
      <c r="B180" s="282" t="str">
        <f>IF('都個人（女子）'!AC180="","",VLOOKUP(AC180,都個人!$J:$O,4,FALSE))</f>
        <v/>
      </c>
      <c r="C180" s="283"/>
      <c r="D180" s="283"/>
      <c r="E180" s="283"/>
      <c r="F180" s="284"/>
      <c r="G180" s="72" t="str">
        <f>IF('都個人（女子）'!AC180="","",VLOOKUP(AC180,都個人!$J:$O,5,FALSE))</f>
        <v/>
      </c>
      <c r="H180" s="84"/>
      <c r="I180" s="84"/>
      <c r="J180" s="84"/>
      <c r="K180" s="57"/>
      <c r="L180" s="89"/>
      <c r="M180" s="84"/>
      <c r="N180" s="84"/>
      <c r="O180" s="84"/>
      <c r="P180" s="57"/>
      <c r="Q180" s="89"/>
      <c r="R180" s="84"/>
      <c r="S180" s="84"/>
      <c r="T180" s="84"/>
      <c r="U180" s="57"/>
      <c r="V180" s="89"/>
      <c r="W180" s="177"/>
      <c r="X180" s="179"/>
    </row>
    <row r="181" spans="1:29" ht="21.75" customHeight="1">
      <c r="A181" s="66" t="str">
        <f>基本登録!$A$19</f>
        <v>４</v>
      </c>
      <c r="B181" s="282" t="str">
        <f>IF('都個人（女子）'!AC181="","",VLOOKUP(AC181,都個人!$J:$O,4,FALSE))</f>
        <v/>
      </c>
      <c r="C181" s="283"/>
      <c r="D181" s="283"/>
      <c r="E181" s="283"/>
      <c r="F181" s="284"/>
      <c r="G181" s="72" t="str">
        <f>IF('都個人（女子）'!AC181="","",VLOOKUP(AC181,都個人!$J:$O,5,FALSE))</f>
        <v/>
      </c>
      <c r="H181" s="84"/>
      <c r="I181" s="84"/>
      <c r="J181" s="84"/>
      <c r="K181" s="57"/>
      <c r="L181" s="89"/>
      <c r="M181" s="84"/>
      <c r="N181" s="84"/>
      <c r="O181" s="84"/>
      <c r="P181" s="57"/>
      <c r="Q181" s="89"/>
      <c r="R181" s="84"/>
      <c r="S181" s="84"/>
      <c r="T181" s="84"/>
      <c r="U181" s="57"/>
      <c r="V181" s="89"/>
      <c r="W181" s="177"/>
      <c r="X181" s="179"/>
    </row>
    <row r="182" spans="1:29" ht="21.75" customHeight="1">
      <c r="A182" s="66" t="str">
        <f>基本登録!$A$20</f>
        <v>５</v>
      </c>
      <c r="B182" s="282" t="str">
        <f>IF('都個人（女子）'!AC182="","",VLOOKUP(AC182,都個人!$J:$O,4,FALSE))</f>
        <v/>
      </c>
      <c r="C182" s="283"/>
      <c r="D182" s="283"/>
      <c r="E182" s="283"/>
      <c r="F182" s="284"/>
      <c r="G182" s="72" t="str">
        <f>IF('都個人（女子）'!AC182="","",VLOOKUP(AC182,都個人!$J:$O,5,FALSE))</f>
        <v/>
      </c>
      <c r="H182" s="84"/>
      <c r="I182" s="84"/>
      <c r="J182" s="84"/>
      <c r="K182" s="57"/>
      <c r="L182" s="89"/>
      <c r="M182" s="84"/>
      <c r="N182" s="84"/>
      <c r="O182" s="84"/>
      <c r="P182" s="57"/>
      <c r="Q182" s="89"/>
      <c r="R182" s="84"/>
      <c r="S182" s="84"/>
      <c r="T182" s="84"/>
      <c r="U182" s="57"/>
      <c r="V182" s="89"/>
      <c r="W182" s="177"/>
      <c r="X182" s="179"/>
    </row>
    <row r="183" spans="1:29" ht="21.75" customHeight="1">
      <c r="A183" s="66" t="str">
        <f>基本登録!$A$21</f>
        <v>補</v>
      </c>
      <c r="B183" s="282" t="str">
        <f>IF('都個人（女子）'!AC183="","",VLOOKUP(AC183,都個人!$J:$O,4,FALSE))</f>
        <v/>
      </c>
      <c r="C183" s="283"/>
      <c r="D183" s="283"/>
      <c r="E183" s="283"/>
      <c r="F183" s="284"/>
      <c r="G183" s="72" t="str">
        <f>IF('都個人（女子）'!AC183="","",VLOOKUP(AC183,都個人!$J:$O,5,FALSE))</f>
        <v/>
      </c>
      <c r="H183" s="66"/>
      <c r="I183" s="66"/>
      <c r="J183" s="66"/>
      <c r="K183" s="88"/>
      <c r="L183" s="89"/>
      <c r="M183" s="66"/>
      <c r="N183" s="66"/>
      <c r="O183" s="66"/>
      <c r="P183" s="88"/>
      <c r="Q183" s="89"/>
      <c r="R183" s="66"/>
      <c r="S183" s="66"/>
      <c r="T183" s="66"/>
      <c r="U183" s="88"/>
      <c r="V183" s="89"/>
      <c r="W183" s="177"/>
      <c r="X183" s="179"/>
    </row>
    <row r="184" spans="1:29" ht="19.5" customHeight="1">
      <c r="A184" s="177"/>
      <c r="B184" s="285"/>
      <c r="C184" s="285"/>
      <c r="D184" s="285"/>
      <c r="E184" s="285"/>
      <c r="F184" s="285"/>
      <c r="G184" s="286"/>
      <c r="H184" s="280" t="s">
        <v>5</v>
      </c>
      <c r="I184" s="287"/>
      <c r="J184" s="287"/>
      <c r="K184" s="287"/>
      <c r="L184" s="89"/>
      <c r="M184" s="280" t="s">
        <v>5</v>
      </c>
      <c r="N184" s="287"/>
      <c r="O184" s="287"/>
      <c r="P184" s="287"/>
      <c r="Q184" s="89"/>
      <c r="R184" s="280" t="s">
        <v>5</v>
      </c>
      <c r="S184" s="287"/>
      <c r="T184" s="287"/>
      <c r="U184" s="287"/>
      <c r="V184" s="89"/>
      <c r="W184" s="177"/>
      <c r="X184" s="179"/>
    </row>
    <row r="185" spans="1:29" ht="24.75" customHeight="1">
      <c r="A185" s="276" t="s">
        <v>4</v>
      </c>
      <c r="B185" s="279"/>
      <c r="C185" s="279"/>
      <c r="D185" s="279"/>
      <c r="E185" s="279"/>
      <c r="F185" s="279"/>
      <c r="G185" s="278"/>
      <c r="H185" s="177"/>
      <c r="I185" s="178"/>
      <c r="J185" s="178"/>
      <c r="K185" s="178"/>
      <c r="L185" s="179"/>
      <c r="M185" s="177"/>
      <c r="N185" s="178"/>
      <c r="O185" s="178"/>
      <c r="P185" s="178"/>
      <c r="Q185" s="179"/>
      <c r="R185" s="177"/>
      <c r="S185" s="178"/>
      <c r="T185" s="178"/>
      <c r="U185" s="178"/>
      <c r="V185" s="179"/>
      <c r="W185" s="177"/>
      <c r="X185" s="179"/>
    </row>
    <row r="186" spans="1:29" ht="4.5" customHeight="1">
      <c r="A186" s="288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</row>
    <row r="187" spans="1:29">
      <c r="A187" s="229" t="s">
        <v>63</v>
      </c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30"/>
      <c r="R187" s="231" t="s">
        <v>3</v>
      </c>
      <c r="S187" s="231"/>
      <c r="T187" s="231"/>
      <c r="U187" s="231"/>
      <c r="V187" s="231"/>
      <c r="W187" s="231"/>
      <c r="X187" s="231"/>
    </row>
    <row r="188" spans="1:29">
      <c r="A188" s="229" t="s">
        <v>2</v>
      </c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90"/>
      <c r="R188" s="231"/>
      <c r="S188" s="231"/>
      <c r="T188" s="231"/>
      <c r="U188" s="231"/>
      <c r="V188" s="231"/>
      <c r="W188" s="231"/>
      <c r="X188" s="231"/>
    </row>
    <row r="189" spans="1:29" ht="39.75" customHeight="1"/>
    <row r="190" spans="1:29" ht="34.5" customHeight="1"/>
    <row r="191" spans="1:29" ht="24.75" customHeight="1">
      <c r="A191" s="169" t="s">
        <v>12</v>
      </c>
      <c r="B191" s="169"/>
      <c r="C191" s="169"/>
      <c r="D191" s="172" t="str">
        <f>$D$2</f>
        <v>基本登録シートの年度に入力して下さい</v>
      </c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3"/>
      <c r="V191" s="249" t="s">
        <v>24</v>
      </c>
      <c r="W191" s="250"/>
      <c r="X191" s="251"/>
    </row>
    <row r="192" spans="1:29" ht="26.25" customHeight="1">
      <c r="A192" s="170"/>
      <c r="B192" s="170"/>
      <c r="C192" s="170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3"/>
      <c r="V192" s="233" t="str">
        <f>IF(VLOOKUP(AC199,都個人!$J:$O,2,FALSE)="","",VLOOKUP(AC199,都個人!$J:$O,2,FALSE))</f>
        <v/>
      </c>
      <c r="W192" s="234"/>
      <c r="X192" s="235"/>
    </row>
    <row r="193" spans="1:29" ht="27" customHeight="1">
      <c r="A193" s="177" t="s">
        <v>23</v>
      </c>
      <c r="B193" s="178"/>
      <c r="C193" s="179"/>
      <c r="D193" s="241"/>
      <c r="E193" s="82" t="s">
        <v>22</v>
      </c>
      <c r="F193" s="241"/>
      <c r="G193" s="249" t="s">
        <v>21</v>
      </c>
      <c r="H193" s="250"/>
      <c r="I193" s="251"/>
      <c r="J193" s="255" t="str">
        <f>基本登録!$B$2</f>
        <v>基本登録シートの学校番号に入力して下さい</v>
      </c>
      <c r="K193" s="256"/>
      <c r="L193" s="256"/>
      <c r="M193" s="256"/>
      <c r="N193" s="256"/>
      <c r="O193" s="256"/>
      <c r="P193" s="256"/>
      <c r="Q193" s="256"/>
      <c r="R193" s="256"/>
      <c r="S193" s="256"/>
      <c r="T193" s="257"/>
      <c r="U193" s="83"/>
      <c r="V193" s="236"/>
      <c r="W193" s="237"/>
      <c r="X193" s="238"/>
    </row>
    <row r="194" spans="1:29" ht="9.75" customHeight="1">
      <c r="A194" s="186">
        <f>基本登録!$B$1</f>
        <v>0</v>
      </c>
      <c r="B194" s="187"/>
      <c r="C194" s="188"/>
      <c r="D194" s="252"/>
      <c r="E194" s="258" t="s">
        <v>0</v>
      </c>
      <c r="F194" s="254"/>
      <c r="G194" s="261" t="s">
        <v>20</v>
      </c>
      <c r="H194" s="262"/>
      <c r="I194" s="263"/>
      <c r="J194" s="267">
        <f>基本登録!$B$3</f>
        <v>0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9"/>
      <c r="U194" s="239"/>
      <c r="V194" s="240"/>
      <c r="W194" s="240"/>
      <c r="X194" s="240"/>
    </row>
    <row r="195" spans="1:29" ht="16.5" customHeight="1">
      <c r="A195" s="189"/>
      <c r="B195" s="190"/>
      <c r="C195" s="191"/>
      <c r="D195" s="252"/>
      <c r="E195" s="259"/>
      <c r="F195" s="254"/>
      <c r="G195" s="264"/>
      <c r="H195" s="265"/>
      <c r="I195" s="266"/>
      <c r="J195" s="270"/>
      <c r="K195" s="271"/>
      <c r="L195" s="271"/>
      <c r="M195" s="271"/>
      <c r="N195" s="271"/>
      <c r="O195" s="271"/>
      <c r="P195" s="271"/>
      <c r="Q195" s="271"/>
      <c r="R195" s="271"/>
      <c r="S195" s="271"/>
      <c r="T195" s="272"/>
      <c r="U195" s="241"/>
      <c r="V195" s="243" t="s">
        <v>19</v>
      </c>
      <c r="W195" s="245" t="s">
        <v>11</v>
      </c>
      <c r="X195" s="246"/>
    </row>
    <row r="196" spans="1:29" ht="27" customHeight="1">
      <c r="A196" s="192"/>
      <c r="B196" s="193"/>
      <c r="C196" s="194"/>
      <c r="D196" s="253"/>
      <c r="E196" s="260"/>
      <c r="F196" s="242"/>
      <c r="G196" s="273" t="s">
        <v>18</v>
      </c>
      <c r="H196" s="274"/>
      <c r="I196" s="275"/>
      <c r="J196" s="80" t="s">
        <v>32</v>
      </c>
      <c r="K196" s="81" t="s">
        <v>33</v>
      </c>
      <c r="L196" s="81" t="s">
        <v>34</v>
      </c>
      <c r="M196" s="81" t="s">
        <v>35</v>
      </c>
      <c r="N196" s="81" t="s">
        <v>36</v>
      </c>
      <c r="O196" s="81" t="s">
        <v>37</v>
      </c>
      <c r="P196" s="81" t="s">
        <v>38</v>
      </c>
      <c r="Q196" s="63" t="str">
        <f>IF(AC199="","",AC199)</f>
        <v/>
      </c>
      <c r="R196" s="81" t="s">
        <v>39</v>
      </c>
      <c r="S196" s="58"/>
      <c r="T196" s="59"/>
      <c r="U196" s="242"/>
      <c r="V196" s="244"/>
      <c r="W196" s="247"/>
      <c r="X196" s="248"/>
    </row>
    <row r="197" spans="1:29" ht="4.5" customHeight="1"/>
    <row r="198" spans="1:29" ht="21.75" customHeight="1">
      <c r="A198" s="66" t="s">
        <v>10</v>
      </c>
      <c r="B198" s="276" t="s">
        <v>9</v>
      </c>
      <c r="C198" s="277"/>
      <c r="D198" s="277"/>
      <c r="E198" s="277"/>
      <c r="F198" s="278"/>
      <c r="G198" s="85" t="s">
        <v>8</v>
      </c>
      <c r="H198" s="86"/>
      <c r="I198" s="279" t="str">
        <f>IFERROR(VLOOKUP(D191,基本登録!$B$8:$G$13,5,FALSE),"")</f>
        <v>予選</v>
      </c>
      <c r="J198" s="279"/>
      <c r="K198" s="279"/>
      <c r="L198" s="87"/>
      <c r="M198" s="86"/>
      <c r="N198" s="279" t="str">
        <f>IFERROR(VLOOKUP(D191,基本登録!$B$8:$G$13,6,FALSE),"")</f>
        <v>準決勝</v>
      </c>
      <c r="O198" s="279"/>
      <c r="P198" s="279"/>
      <c r="Q198" s="87"/>
      <c r="R198" s="91"/>
      <c r="S198" s="277"/>
      <c r="T198" s="277"/>
      <c r="U198" s="277"/>
      <c r="V198" s="92"/>
      <c r="W198" s="280" t="s">
        <v>7</v>
      </c>
      <c r="X198" s="281"/>
    </row>
    <row r="199" spans="1:29" ht="21.75" customHeight="1">
      <c r="A199" s="71" t="str">
        <f>基本登録!$A$16</f>
        <v>１</v>
      </c>
      <c r="B199" s="282" t="str">
        <f>IF('都個人（女子）'!AC199="","",VLOOKUP(AC199,都個人!$J:$O,4,FALSE))</f>
        <v/>
      </c>
      <c r="C199" s="283"/>
      <c r="D199" s="283"/>
      <c r="E199" s="283"/>
      <c r="F199" s="284"/>
      <c r="G199" s="72" t="str">
        <f>IF('都個人（女子）'!AC199="","",VLOOKUP(AC199,都個人!$J:$O,5,FALSE))</f>
        <v/>
      </c>
      <c r="H199" s="84"/>
      <c r="I199" s="84"/>
      <c r="J199" s="84"/>
      <c r="K199" s="57"/>
      <c r="L199" s="89"/>
      <c r="M199" s="84"/>
      <c r="N199" s="84"/>
      <c r="O199" s="84"/>
      <c r="P199" s="57"/>
      <c r="Q199" s="89"/>
      <c r="R199" s="84"/>
      <c r="S199" s="84"/>
      <c r="T199" s="84"/>
      <c r="U199" s="57"/>
      <c r="V199" s="89"/>
      <c r="W199" s="177"/>
      <c r="X199" s="179"/>
      <c r="Y199" s="75"/>
      <c r="AC199" s="54" t="str">
        <f>都個人!J12</f>
        <v/>
      </c>
    </row>
    <row r="200" spans="1:29" ht="21.75" customHeight="1">
      <c r="A200" s="66" t="str">
        <f>基本登録!$A$17</f>
        <v>２</v>
      </c>
      <c r="B200" s="282" t="str">
        <f>IF('都個人（女子）'!AC200="","",VLOOKUP(AC200,都個人!$J:$O,4,FALSE))</f>
        <v/>
      </c>
      <c r="C200" s="283"/>
      <c r="D200" s="283"/>
      <c r="E200" s="283"/>
      <c r="F200" s="284"/>
      <c r="G200" s="72" t="str">
        <f>IF('都個人（女子）'!AC200="","",VLOOKUP(AC200,都個人!$J:$O,5,FALSE))</f>
        <v/>
      </c>
      <c r="H200" s="84"/>
      <c r="I200" s="84"/>
      <c r="J200" s="84"/>
      <c r="K200" s="57"/>
      <c r="L200" s="89"/>
      <c r="M200" s="84"/>
      <c r="N200" s="84"/>
      <c r="O200" s="84"/>
      <c r="P200" s="57"/>
      <c r="Q200" s="89"/>
      <c r="R200" s="84"/>
      <c r="S200" s="84"/>
      <c r="T200" s="84"/>
      <c r="U200" s="57"/>
      <c r="V200" s="89"/>
      <c r="W200" s="177"/>
      <c r="X200" s="179"/>
    </row>
    <row r="201" spans="1:29" ht="21.75" customHeight="1">
      <c r="A201" s="66" t="str">
        <f>基本登録!$A$18</f>
        <v>３</v>
      </c>
      <c r="B201" s="282" t="str">
        <f>IF('都個人（女子）'!AC201="","",VLOOKUP(AC201,都個人!$J:$O,4,FALSE))</f>
        <v/>
      </c>
      <c r="C201" s="283"/>
      <c r="D201" s="283"/>
      <c r="E201" s="283"/>
      <c r="F201" s="284"/>
      <c r="G201" s="72" t="str">
        <f>IF('都個人（女子）'!AC201="","",VLOOKUP(AC201,都個人!$J:$O,5,FALSE))</f>
        <v/>
      </c>
      <c r="H201" s="84"/>
      <c r="I201" s="84"/>
      <c r="J201" s="84"/>
      <c r="K201" s="57"/>
      <c r="L201" s="89"/>
      <c r="M201" s="84"/>
      <c r="N201" s="84"/>
      <c r="O201" s="84"/>
      <c r="P201" s="57"/>
      <c r="Q201" s="89"/>
      <c r="R201" s="84"/>
      <c r="S201" s="84"/>
      <c r="T201" s="84"/>
      <c r="U201" s="57"/>
      <c r="V201" s="89"/>
      <c r="W201" s="177"/>
      <c r="X201" s="179"/>
    </row>
    <row r="202" spans="1:29" ht="21.75" customHeight="1">
      <c r="A202" s="66" t="str">
        <f>基本登録!$A$19</f>
        <v>４</v>
      </c>
      <c r="B202" s="282" t="str">
        <f>IF('都個人（女子）'!AC202="","",VLOOKUP(AC202,都個人!$J:$O,4,FALSE))</f>
        <v/>
      </c>
      <c r="C202" s="283"/>
      <c r="D202" s="283"/>
      <c r="E202" s="283"/>
      <c r="F202" s="284"/>
      <c r="G202" s="72" t="str">
        <f>IF('都個人（女子）'!AC202="","",VLOOKUP(AC202,都個人!$J:$O,5,FALSE))</f>
        <v/>
      </c>
      <c r="H202" s="84"/>
      <c r="I202" s="84"/>
      <c r="J202" s="84"/>
      <c r="K202" s="57"/>
      <c r="L202" s="89"/>
      <c r="M202" s="84"/>
      <c r="N202" s="84"/>
      <c r="O202" s="84"/>
      <c r="P202" s="57"/>
      <c r="Q202" s="89"/>
      <c r="R202" s="84"/>
      <c r="S202" s="84"/>
      <c r="T202" s="84"/>
      <c r="U202" s="57"/>
      <c r="V202" s="89"/>
      <c r="W202" s="177"/>
      <c r="X202" s="179"/>
    </row>
    <row r="203" spans="1:29" ht="21.75" customHeight="1">
      <c r="A203" s="66" t="str">
        <f>基本登録!$A$20</f>
        <v>５</v>
      </c>
      <c r="B203" s="282" t="str">
        <f>IF('都個人（女子）'!AC203="","",VLOOKUP(AC203,都個人!$J:$O,4,FALSE))</f>
        <v/>
      </c>
      <c r="C203" s="283"/>
      <c r="D203" s="283"/>
      <c r="E203" s="283"/>
      <c r="F203" s="284"/>
      <c r="G203" s="72" t="str">
        <f>IF('都個人（女子）'!AC203="","",VLOOKUP(AC203,都個人!$J:$O,5,FALSE))</f>
        <v/>
      </c>
      <c r="H203" s="84"/>
      <c r="I203" s="84"/>
      <c r="J203" s="84"/>
      <c r="K203" s="57"/>
      <c r="L203" s="89"/>
      <c r="M203" s="84"/>
      <c r="N203" s="84"/>
      <c r="O203" s="84"/>
      <c r="P203" s="57"/>
      <c r="Q203" s="89"/>
      <c r="R203" s="84"/>
      <c r="S203" s="84"/>
      <c r="T203" s="84"/>
      <c r="U203" s="57"/>
      <c r="V203" s="89"/>
      <c r="W203" s="177"/>
      <c r="X203" s="179"/>
    </row>
    <row r="204" spans="1:29" ht="21.75" customHeight="1">
      <c r="A204" s="66" t="str">
        <f>基本登録!$A$21</f>
        <v>補</v>
      </c>
      <c r="B204" s="282" t="str">
        <f>IF('都個人（女子）'!AC204="","",VLOOKUP(AC204,都個人!$J:$O,4,FALSE))</f>
        <v/>
      </c>
      <c r="C204" s="283"/>
      <c r="D204" s="283"/>
      <c r="E204" s="283"/>
      <c r="F204" s="284"/>
      <c r="G204" s="72" t="str">
        <f>IF('都個人（女子）'!AC204="","",VLOOKUP(AC204,都個人!$J:$O,5,FALSE))</f>
        <v/>
      </c>
      <c r="H204" s="66"/>
      <c r="I204" s="66"/>
      <c r="J204" s="66"/>
      <c r="K204" s="88"/>
      <c r="L204" s="89"/>
      <c r="M204" s="66"/>
      <c r="N204" s="66"/>
      <c r="O204" s="66"/>
      <c r="P204" s="88"/>
      <c r="Q204" s="89"/>
      <c r="R204" s="66"/>
      <c r="S204" s="66"/>
      <c r="T204" s="66"/>
      <c r="U204" s="88"/>
      <c r="V204" s="89"/>
      <c r="W204" s="177"/>
      <c r="X204" s="179"/>
    </row>
    <row r="205" spans="1:29" ht="19.5" customHeight="1">
      <c r="A205" s="177"/>
      <c r="B205" s="285"/>
      <c r="C205" s="285"/>
      <c r="D205" s="285"/>
      <c r="E205" s="285"/>
      <c r="F205" s="285"/>
      <c r="G205" s="286"/>
      <c r="H205" s="280" t="s">
        <v>5</v>
      </c>
      <c r="I205" s="287"/>
      <c r="J205" s="287"/>
      <c r="K205" s="287"/>
      <c r="L205" s="89"/>
      <c r="M205" s="280" t="s">
        <v>5</v>
      </c>
      <c r="N205" s="287"/>
      <c r="O205" s="287"/>
      <c r="P205" s="287"/>
      <c r="Q205" s="89"/>
      <c r="R205" s="280" t="s">
        <v>5</v>
      </c>
      <c r="S205" s="287"/>
      <c r="T205" s="287"/>
      <c r="U205" s="287"/>
      <c r="V205" s="89"/>
      <c r="W205" s="177"/>
      <c r="X205" s="179"/>
    </row>
    <row r="206" spans="1:29" ht="24.75" customHeight="1">
      <c r="A206" s="276" t="s">
        <v>4</v>
      </c>
      <c r="B206" s="279"/>
      <c r="C206" s="279"/>
      <c r="D206" s="279"/>
      <c r="E206" s="279"/>
      <c r="F206" s="279"/>
      <c r="G206" s="278"/>
      <c r="H206" s="177"/>
      <c r="I206" s="178"/>
      <c r="J206" s="178"/>
      <c r="K206" s="178"/>
      <c r="L206" s="179"/>
      <c r="M206" s="177"/>
      <c r="N206" s="178"/>
      <c r="O206" s="178"/>
      <c r="P206" s="178"/>
      <c r="Q206" s="179"/>
      <c r="R206" s="177"/>
      <c r="S206" s="178"/>
      <c r="T206" s="178"/>
      <c r="U206" s="178"/>
      <c r="V206" s="179"/>
      <c r="W206" s="177"/>
      <c r="X206" s="179"/>
    </row>
    <row r="207" spans="1:29" ht="4.5" customHeight="1">
      <c r="A207" s="288"/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</row>
    <row r="208" spans="1:29">
      <c r="A208" s="229" t="s">
        <v>63</v>
      </c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30"/>
      <c r="R208" s="231" t="s">
        <v>3</v>
      </c>
      <c r="S208" s="231"/>
      <c r="T208" s="231"/>
      <c r="U208" s="231"/>
      <c r="V208" s="231"/>
      <c r="W208" s="231"/>
      <c r="X208" s="231"/>
    </row>
    <row r="209" spans="1:29">
      <c r="A209" s="229" t="s">
        <v>2</v>
      </c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90"/>
      <c r="R209" s="231"/>
      <c r="S209" s="231"/>
      <c r="T209" s="231"/>
      <c r="U209" s="231"/>
      <c r="V209" s="231"/>
      <c r="W209" s="231"/>
      <c r="X209" s="231"/>
    </row>
    <row r="210" spans="1:29" ht="39.75" customHeight="1"/>
    <row r="211" spans="1:29" ht="34.5" customHeight="1"/>
    <row r="212" spans="1:29" ht="24.75" customHeight="1">
      <c r="A212" s="169" t="s">
        <v>12</v>
      </c>
      <c r="B212" s="169"/>
      <c r="C212" s="169"/>
      <c r="D212" s="172" t="str">
        <f>$D$2</f>
        <v>基本登録シートの年度に入力して下さい</v>
      </c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3"/>
      <c r="V212" s="249" t="s">
        <v>24</v>
      </c>
      <c r="W212" s="250"/>
      <c r="X212" s="251"/>
    </row>
    <row r="213" spans="1:29" ht="26.25" customHeight="1">
      <c r="A213" s="170"/>
      <c r="B213" s="170"/>
      <c r="C213" s="170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3"/>
      <c r="V213" s="233" t="str">
        <f>IF(VLOOKUP(AC220,都個人!$J:$O,2,FALSE)="","",VLOOKUP(AC220,都個人!$J:$O,2,FALSE))</f>
        <v/>
      </c>
      <c r="W213" s="234"/>
      <c r="X213" s="235"/>
    </row>
    <row r="214" spans="1:29" ht="27" customHeight="1">
      <c r="A214" s="177" t="s">
        <v>23</v>
      </c>
      <c r="B214" s="178"/>
      <c r="C214" s="179"/>
      <c r="D214" s="241"/>
      <c r="E214" s="82" t="s">
        <v>22</v>
      </c>
      <c r="F214" s="241"/>
      <c r="G214" s="249" t="s">
        <v>21</v>
      </c>
      <c r="H214" s="250"/>
      <c r="I214" s="251"/>
      <c r="J214" s="255" t="str">
        <f>基本登録!$B$2</f>
        <v>基本登録シートの学校番号に入力して下さい</v>
      </c>
      <c r="K214" s="256"/>
      <c r="L214" s="256"/>
      <c r="M214" s="256"/>
      <c r="N214" s="256"/>
      <c r="O214" s="256"/>
      <c r="P214" s="256"/>
      <c r="Q214" s="256"/>
      <c r="R214" s="256"/>
      <c r="S214" s="256"/>
      <c r="T214" s="257"/>
      <c r="U214" s="83"/>
      <c r="V214" s="236"/>
      <c r="W214" s="237"/>
      <c r="X214" s="238"/>
    </row>
    <row r="215" spans="1:29" ht="9.75" customHeight="1">
      <c r="A215" s="186">
        <f>基本登録!$B$1</f>
        <v>0</v>
      </c>
      <c r="B215" s="187"/>
      <c r="C215" s="188"/>
      <c r="D215" s="252"/>
      <c r="E215" s="258" t="s">
        <v>0</v>
      </c>
      <c r="F215" s="254"/>
      <c r="G215" s="261" t="s">
        <v>20</v>
      </c>
      <c r="H215" s="262"/>
      <c r="I215" s="263"/>
      <c r="J215" s="267">
        <f>基本登録!$B$3</f>
        <v>0</v>
      </c>
      <c r="K215" s="268"/>
      <c r="L215" s="268"/>
      <c r="M215" s="268"/>
      <c r="N215" s="268"/>
      <c r="O215" s="268"/>
      <c r="P215" s="268"/>
      <c r="Q215" s="268"/>
      <c r="R215" s="268"/>
      <c r="S215" s="268"/>
      <c r="T215" s="269"/>
      <c r="U215" s="239"/>
      <c r="V215" s="240"/>
      <c r="W215" s="240"/>
      <c r="X215" s="240"/>
    </row>
    <row r="216" spans="1:29" ht="16.5" customHeight="1">
      <c r="A216" s="189"/>
      <c r="B216" s="190"/>
      <c r="C216" s="191"/>
      <c r="D216" s="252"/>
      <c r="E216" s="259"/>
      <c r="F216" s="254"/>
      <c r="G216" s="264"/>
      <c r="H216" s="265"/>
      <c r="I216" s="266"/>
      <c r="J216" s="270"/>
      <c r="K216" s="271"/>
      <c r="L216" s="271"/>
      <c r="M216" s="271"/>
      <c r="N216" s="271"/>
      <c r="O216" s="271"/>
      <c r="P216" s="271"/>
      <c r="Q216" s="271"/>
      <c r="R216" s="271"/>
      <c r="S216" s="271"/>
      <c r="T216" s="272"/>
      <c r="U216" s="241"/>
      <c r="V216" s="243" t="s">
        <v>19</v>
      </c>
      <c r="W216" s="245" t="s">
        <v>11</v>
      </c>
      <c r="X216" s="246"/>
    </row>
    <row r="217" spans="1:29" ht="27" customHeight="1">
      <c r="A217" s="192"/>
      <c r="B217" s="193"/>
      <c r="C217" s="194"/>
      <c r="D217" s="253"/>
      <c r="E217" s="260"/>
      <c r="F217" s="242"/>
      <c r="G217" s="273" t="s">
        <v>18</v>
      </c>
      <c r="H217" s="274"/>
      <c r="I217" s="275"/>
      <c r="J217" s="80" t="s">
        <v>32</v>
      </c>
      <c r="K217" s="81" t="s">
        <v>33</v>
      </c>
      <c r="L217" s="81" t="s">
        <v>34</v>
      </c>
      <c r="M217" s="81" t="s">
        <v>35</v>
      </c>
      <c r="N217" s="81" t="s">
        <v>36</v>
      </c>
      <c r="O217" s="81" t="s">
        <v>37</v>
      </c>
      <c r="P217" s="81" t="s">
        <v>38</v>
      </c>
      <c r="Q217" s="63" t="str">
        <f>IF(AC220="","",AC220)</f>
        <v/>
      </c>
      <c r="R217" s="81" t="s">
        <v>39</v>
      </c>
      <c r="S217" s="58"/>
      <c r="T217" s="59"/>
      <c r="U217" s="242"/>
      <c r="V217" s="244"/>
      <c r="W217" s="247"/>
      <c r="X217" s="248"/>
    </row>
    <row r="218" spans="1:29" ht="4.5" customHeight="1"/>
    <row r="219" spans="1:29" ht="21.75" customHeight="1">
      <c r="A219" s="66" t="s">
        <v>10</v>
      </c>
      <c r="B219" s="276" t="s">
        <v>9</v>
      </c>
      <c r="C219" s="277"/>
      <c r="D219" s="277"/>
      <c r="E219" s="277"/>
      <c r="F219" s="278"/>
      <c r="G219" s="85" t="s">
        <v>8</v>
      </c>
      <c r="H219" s="86"/>
      <c r="I219" s="279" t="str">
        <f>IFERROR(VLOOKUP(D212,基本登録!$B$8:$G$13,5,FALSE),"")</f>
        <v>予選</v>
      </c>
      <c r="J219" s="279"/>
      <c r="K219" s="279"/>
      <c r="L219" s="87"/>
      <c r="M219" s="86"/>
      <c r="N219" s="279" t="str">
        <f>IFERROR(VLOOKUP(D212,基本登録!$B$8:$G$13,6,FALSE),"")</f>
        <v>準決勝</v>
      </c>
      <c r="O219" s="279"/>
      <c r="P219" s="279"/>
      <c r="Q219" s="87"/>
      <c r="R219" s="91"/>
      <c r="S219" s="277"/>
      <c r="T219" s="277"/>
      <c r="U219" s="277"/>
      <c r="V219" s="92"/>
      <c r="W219" s="280" t="s">
        <v>7</v>
      </c>
      <c r="X219" s="281"/>
    </row>
    <row r="220" spans="1:29" ht="21.75" customHeight="1">
      <c r="A220" s="71" t="str">
        <f>基本登録!$A$16</f>
        <v>１</v>
      </c>
      <c r="B220" s="282" t="str">
        <f>IF('都個人（女子）'!AC220="","",VLOOKUP(AC220,都個人!$J:$O,4,FALSE))</f>
        <v/>
      </c>
      <c r="C220" s="283"/>
      <c r="D220" s="283"/>
      <c r="E220" s="283"/>
      <c r="F220" s="284"/>
      <c r="G220" s="72" t="str">
        <f>IF('都個人（女子）'!AC220="","",VLOOKUP(AC220,都個人!$J:$O,5,FALSE))</f>
        <v/>
      </c>
      <c r="H220" s="84"/>
      <c r="I220" s="84"/>
      <c r="J220" s="84"/>
      <c r="K220" s="57"/>
      <c r="L220" s="89"/>
      <c r="M220" s="84"/>
      <c r="N220" s="84"/>
      <c r="O220" s="84"/>
      <c r="P220" s="57"/>
      <c r="Q220" s="89"/>
      <c r="R220" s="84"/>
      <c r="S220" s="84"/>
      <c r="T220" s="84"/>
      <c r="U220" s="57"/>
      <c r="V220" s="89"/>
      <c r="W220" s="177"/>
      <c r="X220" s="179"/>
      <c r="Y220" s="75"/>
      <c r="AC220" s="54" t="str">
        <f>都個人!J13</f>
        <v/>
      </c>
    </row>
    <row r="221" spans="1:29" ht="21.75" customHeight="1">
      <c r="A221" s="66" t="str">
        <f>基本登録!$A$17</f>
        <v>２</v>
      </c>
      <c r="B221" s="282" t="str">
        <f>IF('都個人（女子）'!AC221="","",VLOOKUP(AC221,都個人!$J:$O,4,FALSE))</f>
        <v/>
      </c>
      <c r="C221" s="283"/>
      <c r="D221" s="283"/>
      <c r="E221" s="283"/>
      <c r="F221" s="284"/>
      <c r="G221" s="72" t="str">
        <f>IF('都個人（女子）'!AC221="","",VLOOKUP(AC221,都個人!$J:$O,5,FALSE))</f>
        <v/>
      </c>
      <c r="H221" s="84"/>
      <c r="I221" s="84"/>
      <c r="J221" s="84"/>
      <c r="K221" s="57"/>
      <c r="L221" s="89"/>
      <c r="M221" s="84"/>
      <c r="N221" s="84"/>
      <c r="O221" s="84"/>
      <c r="P221" s="57"/>
      <c r="Q221" s="89"/>
      <c r="R221" s="84"/>
      <c r="S221" s="84"/>
      <c r="T221" s="84"/>
      <c r="U221" s="57"/>
      <c r="V221" s="89"/>
      <c r="W221" s="177"/>
      <c r="X221" s="179"/>
    </row>
    <row r="222" spans="1:29" ht="21.75" customHeight="1">
      <c r="A222" s="66" t="str">
        <f>基本登録!$A$18</f>
        <v>３</v>
      </c>
      <c r="B222" s="282" t="str">
        <f>IF('都個人（女子）'!AC222="","",VLOOKUP(AC222,都個人!$J:$O,4,FALSE))</f>
        <v/>
      </c>
      <c r="C222" s="283"/>
      <c r="D222" s="283"/>
      <c r="E222" s="283"/>
      <c r="F222" s="284"/>
      <c r="G222" s="72" t="str">
        <f>IF('都個人（女子）'!AC222="","",VLOOKUP(AC222,都個人!$J:$O,5,FALSE))</f>
        <v/>
      </c>
      <c r="H222" s="84"/>
      <c r="I222" s="84"/>
      <c r="J222" s="84"/>
      <c r="K222" s="57"/>
      <c r="L222" s="89"/>
      <c r="M222" s="84"/>
      <c r="N222" s="84"/>
      <c r="O222" s="84"/>
      <c r="P222" s="57"/>
      <c r="Q222" s="89"/>
      <c r="R222" s="84"/>
      <c r="S222" s="84"/>
      <c r="T222" s="84"/>
      <c r="U222" s="57"/>
      <c r="V222" s="89"/>
      <c r="W222" s="177"/>
      <c r="X222" s="179"/>
    </row>
    <row r="223" spans="1:29" ht="21.75" customHeight="1">
      <c r="A223" s="66" t="str">
        <f>基本登録!$A$19</f>
        <v>４</v>
      </c>
      <c r="B223" s="282" t="str">
        <f>IF('都個人（女子）'!AC223="","",VLOOKUP(AC223,都個人!$J:$O,4,FALSE))</f>
        <v/>
      </c>
      <c r="C223" s="283"/>
      <c r="D223" s="283"/>
      <c r="E223" s="283"/>
      <c r="F223" s="284"/>
      <c r="G223" s="72" t="str">
        <f>IF('都個人（女子）'!AC223="","",VLOOKUP(AC223,都個人!$J:$O,5,FALSE))</f>
        <v/>
      </c>
      <c r="H223" s="84"/>
      <c r="I223" s="84"/>
      <c r="J223" s="84"/>
      <c r="K223" s="57"/>
      <c r="L223" s="89"/>
      <c r="M223" s="84"/>
      <c r="N223" s="84"/>
      <c r="O223" s="84"/>
      <c r="P223" s="57"/>
      <c r="Q223" s="89"/>
      <c r="R223" s="84"/>
      <c r="S223" s="84"/>
      <c r="T223" s="84"/>
      <c r="U223" s="57"/>
      <c r="V223" s="89"/>
      <c r="W223" s="177"/>
      <c r="X223" s="179"/>
    </row>
    <row r="224" spans="1:29" ht="21.75" customHeight="1">
      <c r="A224" s="66" t="str">
        <f>基本登録!$A$20</f>
        <v>５</v>
      </c>
      <c r="B224" s="282" t="str">
        <f>IF('都個人（女子）'!AC224="","",VLOOKUP(AC224,都個人!$J:$O,4,FALSE))</f>
        <v/>
      </c>
      <c r="C224" s="283"/>
      <c r="D224" s="283"/>
      <c r="E224" s="283"/>
      <c r="F224" s="284"/>
      <c r="G224" s="72" t="str">
        <f>IF('都個人（女子）'!AC224="","",VLOOKUP(AC224,都個人!$J:$O,5,FALSE))</f>
        <v/>
      </c>
      <c r="H224" s="84"/>
      <c r="I224" s="84"/>
      <c r="J224" s="84"/>
      <c r="K224" s="57"/>
      <c r="L224" s="89"/>
      <c r="M224" s="84"/>
      <c r="N224" s="84"/>
      <c r="O224" s="84"/>
      <c r="P224" s="57"/>
      <c r="Q224" s="89"/>
      <c r="R224" s="84"/>
      <c r="S224" s="84"/>
      <c r="T224" s="84"/>
      <c r="U224" s="57"/>
      <c r="V224" s="89"/>
      <c r="W224" s="177"/>
      <c r="X224" s="179"/>
    </row>
    <row r="225" spans="1:24" ht="21.75" customHeight="1">
      <c r="A225" s="66" t="str">
        <f>基本登録!$A$21</f>
        <v>補</v>
      </c>
      <c r="B225" s="282" t="str">
        <f>IF('都個人（女子）'!AC225="","",VLOOKUP(AC225,都個人!$J:$O,4,FALSE))</f>
        <v/>
      </c>
      <c r="C225" s="283"/>
      <c r="D225" s="283"/>
      <c r="E225" s="283"/>
      <c r="F225" s="284"/>
      <c r="G225" s="72" t="str">
        <f>IF('都個人（女子）'!AC225="","",VLOOKUP(AC225,都個人!$J:$O,5,FALSE))</f>
        <v/>
      </c>
      <c r="H225" s="66"/>
      <c r="I225" s="66"/>
      <c r="J225" s="66"/>
      <c r="K225" s="88"/>
      <c r="L225" s="89"/>
      <c r="M225" s="66"/>
      <c r="N225" s="66"/>
      <c r="O225" s="66"/>
      <c r="P225" s="88"/>
      <c r="Q225" s="89"/>
      <c r="R225" s="66"/>
      <c r="S225" s="66"/>
      <c r="T225" s="66"/>
      <c r="U225" s="88"/>
      <c r="V225" s="89"/>
      <c r="W225" s="177"/>
      <c r="X225" s="179"/>
    </row>
    <row r="226" spans="1:24" ht="19.5" customHeight="1">
      <c r="A226" s="177"/>
      <c r="B226" s="285"/>
      <c r="C226" s="285"/>
      <c r="D226" s="285"/>
      <c r="E226" s="285"/>
      <c r="F226" s="285"/>
      <c r="G226" s="286"/>
      <c r="H226" s="280" t="s">
        <v>5</v>
      </c>
      <c r="I226" s="287"/>
      <c r="J226" s="287"/>
      <c r="K226" s="287"/>
      <c r="L226" s="89"/>
      <c r="M226" s="280" t="s">
        <v>5</v>
      </c>
      <c r="N226" s="287"/>
      <c r="O226" s="287"/>
      <c r="P226" s="287"/>
      <c r="Q226" s="89"/>
      <c r="R226" s="280" t="s">
        <v>5</v>
      </c>
      <c r="S226" s="287"/>
      <c r="T226" s="287"/>
      <c r="U226" s="287"/>
      <c r="V226" s="89"/>
      <c r="W226" s="177"/>
      <c r="X226" s="179"/>
    </row>
    <row r="227" spans="1:24" ht="24.75" customHeight="1">
      <c r="A227" s="276" t="s">
        <v>4</v>
      </c>
      <c r="B227" s="279"/>
      <c r="C227" s="279"/>
      <c r="D227" s="279"/>
      <c r="E227" s="279"/>
      <c r="F227" s="279"/>
      <c r="G227" s="278"/>
      <c r="H227" s="177"/>
      <c r="I227" s="178"/>
      <c r="J227" s="178"/>
      <c r="K227" s="178"/>
      <c r="L227" s="179"/>
      <c r="M227" s="177"/>
      <c r="N227" s="178"/>
      <c r="O227" s="178"/>
      <c r="P227" s="178"/>
      <c r="Q227" s="179"/>
      <c r="R227" s="177"/>
      <c r="S227" s="178"/>
      <c r="T227" s="178"/>
      <c r="U227" s="178"/>
      <c r="V227" s="179"/>
      <c r="W227" s="177"/>
      <c r="X227" s="179"/>
    </row>
    <row r="228" spans="1:24" ht="4.5" customHeight="1">
      <c r="A228" s="288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</row>
    <row r="229" spans="1:24">
      <c r="A229" s="229" t="s">
        <v>63</v>
      </c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30"/>
      <c r="R229" s="231" t="s">
        <v>3</v>
      </c>
      <c r="S229" s="231"/>
      <c r="T229" s="231"/>
      <c r="U229" s="231"/>
      <c r="V229" s="231"/>
      <c r="W229" s="231"/>
      <c r="X229" s="231"/>
    </row>
    <row r="230" spans="1:24">
      <c r="A230" s="229" t="s">
        <v>2</v>
      </c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90"/>
      <c r="R230" s="231"/>
      <c r="S230" s="231"/>
      <c r="T230" s="231"/>
      <c r="U230" s="231"/>
      <c r="V230" s="231"/>
      <c r="W230" s="231"/>
      <c r="X230" s="231"/>
    </row>
    <row r="231" spans="1:24" ht="39.75" customHeight="1"/>
    <row r="232" spans="1:24" ht="34.5" customHeight="1"/>
    <row r="233" spans="1:24" ht="24.75" customHeight="1">
      <c r="A233" s="169" t="s">
        <v>12</v>
      </c>
      <c r="B233" s="169"/>
      <c r="C233" s="169"/>
      <c r="D233" s="172" t="str">
        <f>$D$2</f>
        <v>基本登録シートの年度に入力して下さい</v>
      </c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3"/>
      <c r="V233" s="249" t="s">
        <v>24</v>
      </c>
      <c r="W233" s="250"/>
      <c r="X233" s="251"/>
    </row>
    <row r="234" spans="1:24" ht="26.25" customHeight="1">
      <c r="A234" s="170"/>
      <c r="B234" s="170"/>
      <c r="C234" s="170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3"/>
      <c r="V234" s="233" t="str">
        <f>IF(VLOOKUP(AC241,都個人!$J:$O,2,FALSE)="","",VLOOKUP(AC241,都個人!$J:$O,2,FALSE))</f>
        <v/>
      </c>
      <c r="W234" s="234"/>
      <c r="X234" s="235"/>
    </row>
    <row r="235" spans="1:24" ht="27" customHeight="1">
      <c r="A235" s="177" t="s">
        <v>23</v>
      </c>
      <c r="B235" s="178"/>
      <c r="C235" s="179"/>
      <c r="D235" s="241"/>
      <c r="E235" s="82" t="s">
        <v>22</v>
      </c>
      <c r="F235" s="241"/>
      <c r="G235" s="249" t="s">
        <v>21</v>
      </c>
      <c r="H235" s="250"/>
      <c r="I235" s="251"/>
      <c r="J235" s="255" t="str">
        <f>基本登録!$B$2</f>
        <v>基本登録シートの学校番号に入力して下さい</v>
      </c>
      <c r="K235" s="256"/>
      <c r="L235" s="256"/>
      <c r="M235" s="256"/>
      <c r="N235" s="256"/>
      <c r="O235" s="256"/>
      <c r="P235" s="256"/>
      <c r="Q235" s="256"/>
      <c r="R235" s="256"/>
      <c r="S235" s="256"/>
      <c r="T235" s="257"/>
      <c r="U235" s="83"/>
      <c r="V235" s="236"/>
      <c r="W235" s="237"/>
      <c r="X235" s="238"/>
    </row>
    <row r="236" spans="1:24" ht="9.75" customHeight="1">
      <c r="A236" s="186">
        <f>基本登録!$B$1</f>
        <v>0</v>
      </c>
      <c r="B236" s="187"/>
      <c r="C236" s="188"/>
      <c r="D236" s="252"/>
      <c r="E236" s="258" t="s">
        <v>0</v>
      </c>
      <c r="F236" s="254"/>
      <c r="G236" s="261" t="s">
        <v>20</v>
      </c>
      <c r="H236" s="262"/>
      <c r="I236" s="263"/>
      <c r="J236" s="267">
        <f>基本登録!$B$3</f>
        <v>0</v>
      </c>
      <c r="K236" s="268"/>
      <c r="L236" s="268"/>
      <c r="M236" s="268"/>
      <c r="N236" s="268"/>
      <c r="O236" s="268"/>
      <c r="P236" s="268"/>
      <c r="Q236" s="268"/>
      <c r="R236" s="268"/>
      <c r="S236" s="268"/>
      <c r="T236" s="269"/>
      <c r="U236" s="239"/>
      <c r="V236" s="240"/>
      <c r="W236" s="240"/>
      <c r="X236" s="240"/>
    </row>
    <row r="237" spans="1:24" ht="16.5" customHeight="1">
      <c r="A237" s="189"/>
      <c r="B237" s="190"/>
      <c r="C237" s="191"/>
      <c r="D237" s="252"/>
      <c r="E237" s="259"/>
      <c r="F237" s="254"/>
      <c r="G237" s="264"/>
      <c r="H237" s="265"/>
      <c r="I237" s="266"/>
      <c r="J237" s="270"/>
      <c r="K237" s="271"/>
      <c r="L237" s="271"/>
      <c r="M237" s="271"/>
      <c r="N237" s="271"/>
      <c r="O237" s="271"/>
      <c r="P237" s="271"/>
      <c r="Q237" s="271"/>
      <c r="R237" s="271"/>
      <c r="S237" s="271"/>
      <c r="T237" s="272"/>
      <c r="U237" s="241"/>
      <c r="V237" s="243" t="s">
        <v>19</v>
      </c>
      <c r="W237" s="245" t="s">
        <v>11</v>
      </c>
      <c r="X237" s="246"/>
    </row>
    <row r="238" spans="1:24" ht="27" customHeight="1">
      <c r="A238" s="192"/>
      <c r="B238" s="193"/>
      <c r="C238" s="194"/>
      <c r="D238" s="253"/>
      <c r="E238" s="260"/>
      <c r="F238" s="242"/>
      <c r="G238" s="273" t="s">
        <v>18</v>
      </c>
      <c r="H238" s="274"/>
      <c r="I238" s="275"/>
      <c r="J238" s="80" t="s">
        <v>32</v>
      </c>
      <c r="K238" s="81" t="s">
        <v>33</v>
      </c>
      <c r="L238" s="81" t="s">
        <v>34</v>
      </c>
      <c r="M238" s="81" t="s">
        <v>35</v>
      </c>
      <c r="N238" s="81" t="s">
        <v>36</v>
      </c>
      <c r="O238" s="81" t="s">
        <v>37</v>
      </c>
      <c r="P238" s="81" t="s">
        <v>38</v>
      </c>
      <c r="Q238" s="63" t="str">
        <f>IF(AC241="","",AC241)</f>
        <v/>
      </c>
      <c r="R238" s="81" t="s">
        <v>39</v>
      </c>
      <c r="S238" s="58"/>
      <c r="T238" s="59"/>
      <c r="U238" s="242"/>
      <c r="V238" s="244"/>
      <c r="W238" s="247"/>
      <c r="X238" s="248"/>
    </row>
    <row r="239" spans="1:24" ht="4.5" customHeight="1"/>
    <row r="240" spans="1:24" ht="21.75" customHeight="1">
      <c r="A240" s="66" t="s">
        <v>10</v>
      </c>
      <c r="B240" s="276" t="s">
        <v>9</v>
      </c>
      <c r="C240" s="277"/>
      <c r="D240" s="277"/>
      <c r="E240" s="277"/>
      <c r="F240" s="278"/>
      <c r="G240" s="85" t="s">
        <v>8</v>
      </c>
      <c r="H240" s="86"/>
      <c r="I240" s="279" t="str">
        <f>IFERROR(VLOOKUP(D233,基本登録!$B$8:$G$13,5,FALSE),"")</f>
        <v>予選</v>
      </c>
      <c r="J240" s="279"/>
      <c r="K240" s="279"/>
      <c r="L240" s="87"/>
      <c r="M240" s="86"/>
      <c r="N240" s="279" t="str">
        <f>IFERROR(VLOOKUP(D233,基本登録!$B$8:$G$13,6,FALSE),"")</f>
        <v>準決勝</v>
      </c>
      <c r="O240" s="279"/>
      <c r="P240" s="279"/>
      <c r="Q240" s="87"/>
      <c r="R240" s="91"/>
      <c r="S240" s="277"/>
      <c r="T240" s="277"/>
      <c r="U240" s="277"/>
      <c r="V240" s="92"/>
      <c r="W240" s="280" t="s">
        <v>7</v>
      </c>
      <c r="X240" s="281"/>
    </row>
    <row r="241" spans="1:29" ht="21.75" customHeight="1">
      <c r="A241" s="71" t="str">
        <f>基本登録!$A$16</f>
        <v>１</v>
      </c>
      <c r="B241" s="282" t="str">
        <f>IF('都個人（女子）'!AC241="","",VLOOKUP(AC241,都個人!$J:$O,4,FALSE))</f>
        <v/>
      </c>
      <c r="C241" s="283"/>
      <c r="D241" s="283"/>
      <c r="E241" s="283"/>
      <c r="F241" s="284"/>
      <c r="G241" s="72" t="str">
        <f>IF('都個人（女子）'!AC241="","",VLOOKUP(AC241,都個人!$J:$O,5,FALSE))</f>
        <v/>
      </c>
      <c r="H241" s="84"/>
      <c r="I241" s="84"/>
      <c r="J241" s="84"/>
      <c r="K241" s="57"/>
      <c r="L241" s="89"/>
      <c r="M241" s="84"/>
      <c r="N241" s="84"/>
      <c r="O241" s="84"/>
      <c r="P241" s="57"/>
      <c r="Q241" s="89"/>
      <c r="R241" s="84"/>
      <c r="S241" s="84"/>
      <c r="T241" s="84"/>
      <c r="U241" s="57"/>
      <c r="V241" s="89"/>
      <c r="W241" s="177"/>
      <c r="X241" s="179"/>
      <c r="Y241" s="75"/>
      <c r="AC241" s="54" t="str">
        <f>都個人!J14</f>
        <v/>
      </c>
    </row>
    <row r="242" spans="1:29" ht="21.75" customHeight="1">
      <c r="A242" s="66" t="str">
        <f>基本登録!$A$17</f>
        <v>２</v>
      </c>
      <c r="B242" s="282" t="str">
        <f>IF('都個人（女子）'!AC242="","",VLOOKUP(AC242,都個人!$J:$O,4,FALSE))</f>
        <v/>
      </c>
      <c r="C242" s="283"/>
      <c r="D242" s="283"/>
      <c r="E242" s="283"/>
      <c r="F242" s="284"/>
      <c r="G242" s="72" t="str">
        <f>IF('都個人（女子）'!AC242="","",VLOOKUP(AC242,都個人!$J:$O,5,FALSE))</f>
        <v/>
      </c>
      <c r="H242" s="84"/>
      <c r="I242" s="84"/>
      <c r="J242" s="84"/>
      <c r="K242" s="57"/>
      <c r="L242" s="89"/>
      <c r="M242" s="84"/>
      <c r="N242" s="84"/>
      <c r="O242" s="84"/>
      <c r="P242" s="57"/>
      <c r="Q242" s="89"/>
      <c r="R242" s="84"/>
      <c r="S242" s="84"/>
      <c r="T242" s="84"/>
      <c r="U242" s="57"/>
      <c r="V242" s="89"/>
      <c r="W242" s="177"/>
      <c r="X242" s="179"/>
    </row>
    <row r="243" spans="1:29" ht="21.75" customHeight="1">
      <c r="A243" s="66" t="str">
        <f>基本登録!$A$18</f>
        <v>３</v>
      </c>
      <c r="B243" s="282" t="str">
        <f>IF('都個人（女子）'!AC243="","",VLOOKUP(AC243,都個人!$J:$O,4,FALSE))</f>
        <v/>
      </c>
      <c r="C243" s="283"/>
      <c r="D243" s="283"/>
      <c r="E243" s="283"/>
      <c r="F243" s="284"/>
      <c r="G243" s="72" t="str">
        <f>IF('都個人（女子）'!AC243="","",VLOOKUP(AC243,都個人!$J:$O,5,FALSE))</f>
        <v/>
      </c>
      <c r="H243" s="84"/>
      <c r="I243" s="84"/>
      <c r="J243" s="84"/>
      <c r="K243" s="57"/>
      <c r="L243" s="89"/>
      <c r="M243" s="84"/>
      <c r="N243" s="84"/>
      <c r="O243" s="84"/>
      <c r="P243" s="57"/>
      <c r="Q243" s="89"/>
      <c r="R243" s="84"/>
      <c r="S243" s="84"/>
      <c r="T243" s="84"/>
      <c r="U243" s="57"/>
      <c r="V243" s="89"/>
      <c r="W243" s="177"/>
      <c r="X243" s="179"/>
    </row>
    <row r="244" spans="1:29" ht="21.75" customHeight="1">
      <c r="A244" s="66" t="str">
        <f>基本登録!$A$19</f>
        <v>４</v>
      </c>
      <c r="B244" s="282" t="str">
        <f>IF('都個人（女子）'!AC244="","",VLOOKUP(AC244,都個人!$J:$O,4,FALSE))</f>
        <v/>
      </c>
      <c r="C244" s="283"/>
      <c r="D244" s="283"/>
      <c r="E244" s="283"/>
      <c r="F244" s="284"/>
      <c r="G244" s="72" t="str">
        <f>IF('都個人（女子）'!AC244="","",VLOOKUP(AC244,都個人!$J:$O,5,FALSE))</f>
        <v/>
      </c>
      <c r="H244" s="84"/>
      <c r="I244" s="84"/>
      <c r="J244" s="84"/>
      <c r="K244" s="57"/>
      <c r="L244" s="89"/>
      <c r="M244" s="84"/>
      <c r="N244" s="84"/>
      <c r="O244" s="84"/>
      <c r="P244" s="57"/>
      <c r="Q244" s="89"/>
      <c r="R244" s="84"/>
      <c r="S244" s="84"/>
      <c r="T244" s="84"/>
      <c r="U244" s="57"/>
      <c r="V244" s="89"/>
      <c r="W244" s="177"/>
      <c r="X244" s="179"/>
    </row>
    <row r="245" spans="1:29" ht="21.75" customHeight="1">
      <c r="A245" s="66" t="str">
        <f>基本登録!$A$20</f>
        <v>５</v>
      </c>
      <c r="B245" s="282" t="str">
        <f>IF('都個人（女子）'!AC245="","",VLOOKUP(AC245,都個人!$J:$O,4,FALSE))</f>
        <v/>
      </c>
      <c r="C245" s="283"/>
      <c r="D245" s="283"/>
      <c r="E245" s="283"/>
      <c r="F245" s="284"/>
      <c r="G245" s="72" t="str">
        <f>IF('都個人（女子）'!AC245="","",VLOOKUP(AC245,都個人!$J:$O,5,FALSE))</f>
        <v/>
      </c>
      <c r="H245" s="84"/>
      <c r="I245" s="84"/>
      <c r="J245" s="84"/>
      <c r="K245" s="57"/>
      <c r="L245" s="89"/>
      <c r="M245" s="84"/>
      <c r="N245" s="84"/>
      <c r="O245" s="84"/>
      <c r="P245" s="57"/>
      <c r="Q245" s="89"/>
      <c r="R245" s="84"/>
      <c r="S245" s="84"/>
      <c r="T245" s="84"/>
      <c r="U245" s="57"/>
      <c r="V245" s="89"/>
      <c r="W245" s="177"/>
      <c r="X245" s="179"/>
    </row>
    <row r="246" spans="1:29" ht="21.75" customHeight="1">
      <c r="A246" s="66" t="str">
        <f>基本登録!$A$21</f>
        <v>補</v>
      </c>
      <c r="B246" s="282" t="str">
        <f>IF('都個人（女子）'!AC246="","",VLOOKUP(AC246,都個人!$J:$O,4,FALSE))</f>
        <v/>
      </c>
      <c r="C246" s="283"/>
      <c r="D246" s="283"/>
      <c r="E246" s="283"/>
      <c r="F246" s="284"/>
      <c r="G246" s="72" t="str">
        <f>IF('都個人（女子）'!AC246="","",VLOOKUP(AC246,都個人!$J:$O,5,FALSE))</f>
        <v/>
      </c>
      <c r="H246" s="66"/>
      <c r="I246" s="66"/>
      <c r="J246" s="66"/>
      <c r="K246" s="88"/>
      <c r="L246" s="89"/>
      <c r="M246" s="66"/>
      <c r="N246" s="66"/>
      <c r="O246" s="66"/>
      <c r="P246" s="88"/>
      <c r="Q246" s="89"/>
      <c r="R246" s="66"/>
      <c r="S246" s="66"/>
      <c r="T246" s="66"/>
      <c r="U246" s="88"/>
      <c r="V246" s="89"/>
      <c r="W246" s="177"/>
      <c r="X246" s="179"/>
    </row>
    <row r="247" spans="1:29" ht="19.5" customHeight="1">
      <c r="A247" s="177"/>
      <c r="B247" s="285"/>
      <c r="C247" s="285"/>
      <c r="D247" s="285"/>
      <c r="E247" s="285"/>
      <c r="F247" s="285"/>
      <c r="G247" s="286"/>
      <c r="H247" s="280" t="s">
        <v>5</v>
      </c>
      <c r="I247" s="287"/>
      <c r="J247" s="287"/>
      <c r="K247" s="287"/>
      <c r="L247" s="89"/>
      <c r="M247" s="280" t="s">
        <v>5</v>
      </c>
      <c r="N247" s="287"/>
      <c r="O247" s="287"/>
      <c r="P247" s="287"/>
      <c r="Q247" s="89"/>
      <c r="R247" s="280" t="s">
        <v>5</v>
      </c>
      <c r="S247" s="287"/>
      <c r="T247" s="287"/>
      <c r="U247" s="287"/>
      <c r="V247" s="89"/>
      <c r="W247" s="177"/>
      <c r="X247" s="179"/>
    </row>
    <row r="248" spans="1:29" ht="24.75" customHeight="1">
      <c r="A248" s="276" t="s">
        <v>4</v>
      </c>
      <c r="B248" s="279"/>
      <c r="C248" s="279"/>
      <c r="D248" s="279"/>
      <c r="E248" s="279"/>
      <c r="F248" s="279"/>
      <c r="G248" s="278"/>
      <c r="H248" s="177"/>
      <c r="I248" s="178"/>
      <c r="J248" s="178"/>
      <c r="K248" s="178"/>
      <c r="L248" s="179"/>
      <c r="M248" s="177"/>
      <c r="N248" s="178"/>
      <c r="O248" s="178"/>
      <c r="P248" s="178"/>
      <c r="Q248" s="179"/>
      <c r="R248" s="177"/>
      <c r="S248" s="178"/>
      <c r="T248" s="178"/>
      <c r="U248" s="178"/>
      <c r="V248" s="179"/>
      <c r="W248" s="177"/>
      <c r="X248" s="179"/>
    </row>
    <row r="249" spans="1:29" ht="4.5" customHeight="1">
      <c r="A249" s="288"/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</row>
    <row r="250" spans="1:29">
      <c r="A250" s="229" t="s">
        <v>63</v>
      </c>
      <c r="B250" s="229"/>
      <c r="C250" s="229"/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30"/>
      <c r="R250" s="231" t="s">
        <v>3</v>
      </c>
      <c r="S250" s="231"/>
      <c r="T250" s="231"/>
      <c r="U250" s="231"/>
      <c r="V250" s="231"/>
      <c r="W250" s="231"/>
      <c r="X250" s="231"/>
    </row>
    <row r="251" spans="1:29">
      <c r="A251" s="229" t="s">
        <v>2</v>
      </c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90"/>
      <c r="R251" s="231"/>
      <c r="S251" s="231"/>
      <c r="T251" s="231"/>
      <c r="U251" s="231"/>
      <c r="V251" s="231"/>
      <c r="W251" s="231"/>
      <c r="X251" s="231"/>
    </row>
    <row r="252" spans="1:29" ht="39.75" customHeight="1"/>
    <row r="253" spans="1:29" ht="34.5" customHeight="1"/>
    <row r="254" spans="1:29" ht="24.75" customHeight="1">
      <c r="A254" s="169" t="s">
        <v>12</v>
      </c>
      <c r="B254" s="169"/>
      <c r="C254" s="169"/>
      <c r="D254" s="172" t="str">
        <f>$D$2</f>
        <v>基本登録シートの年度に入力して下さい</v>
      </c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3"/>
      <c r="V254" s="249" t="s">
        <v>24</v>
      </c>
      <c r="W254" s="250"/>
      <c r="X254" s="251"/>
    </row>
    <row r="255" spans="1:29" ht="26.25" customHeight="1">
      <c r="A255" s="170"/>
      <c r="B255" s="170"/>
      <c r="C255" s="170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3"/>
      <c r="V255" s="233" t="str">
        <f>IF(VLOOKUP(AC262,都個人!$J:$O,2,FALSE)="","",VLOOKUP(AC262,都個人!$J:$O,2,FALSE))</f>
        <v/>
      </c>
      <c r="W255" s="234"/>
      <c r="X255" s="235"/>
    </row>
    <row r="256" spans="1:29" ht="27" customHeight="1">
      <c r="A256" s="177" t="s">
        <v>23</v>
      </c>
      <c r="B256" s="178"/>
      <c r="C256" s="179"/>
      <c r="D256" s="241"/>
      <c r="E256" s="82" t="s">
        <v>22</v>
      </c>
      <c r="F256" s="241"/>
      <c r="G256" s="249" t="s">
        <v>21</v>
      </c>
      <c r="H256" s="250"/>
      <c r="I256" s="251"/>
      <c r="J256" s="255" t="str">
        <f>基本登録!$B$2</f>
        <v>基本登録シートの学校番号に入力して下さい</v>
      </c>
      <c r="K256" s="256"/>
      <c r="L256" s="256"/>
      <c r="M256" s="256"/>
      <c r="N256" s="256"/>
      <c r="O256" s="256"/>
      <c r="P256" s="256"/>
      <c r="Q256" s="256"/>
      <c r="R256" s="256"/>
      <c r="S256" s="256"/>
      <c r="T256" s="257"/>
      <c r="U256" s="83"/>
      <c r="V256" s="236"/>
      <c r="W256" s="237"/>
      <c r="X256" s="238"/>
    </row>
    <row r="257" spans="1:29" ht="9.75" customHeight="1">
      <c r="A257" s="186">
        <f>基本登録!$B$1</f>
        <v>0</v>
      </c>
      <c r="B257" s="187"/>
      <c r="C257" s="188"/>
      <c r="D257" s="252"/>
      <c r="E257" s="258" t="s">
        <v>0</v>
      </c>
      <c r="F257" s="254"/>
      <c r="G257" s="261" t="s">
        <v>20</v>
      </c>
      <c r="H257" s="262"/>
      <c r="I257" s="263"/>
      <c r="J257" s="267">
        <f>基本登録!$B$3</f>
        <v>0</v>
      </c>
      <c r="K257" s="268"/>
      <c r="L257" s="268"/>
      <c r="M257" s="268"/>
      <c r="N257" s="268"/>
      <c r="O257" s="268"/>
      <c r="P257" s="268"/>
      <c r="Q257" s="268"/>
      <c r="R257" s="268"/>
      <c r="S257" s="268"/>
      <c r="T257" s="269"/>
      <c r="U257" s="239"/>
      <c r="V257" s="240"/>
      <c r="W257" s="240"/>
      <c r="X257" s="240"/>
    </row>
    <row r="258" spans="1:29" ht="16.5" customHeight="1">
      <c r="A258" s="189"/>
      <c r="B258" s="190"/>
      <c r="C258" s="191"/>
      <c r="D258" s="252"/>
      <c r="E258" s="259"/>
      <c r="F258" s="254"/>
      <c r="G258" s="264"/>
      <c r="H258" s="265"/>
      <c r="I258" s="266"/>
      <c r="J258" s="270"/>
      <c r="K258" s="271"/>
      <c r="L258" s="271"/>
      <c r="M258" s="271"/>
      <c r="N258" s="271"/>
      <c r="O258" s="271"/>
      <c r="P258" s="271"/>
      <c r="Q258" s="271"/>
      <c r="R258" s="271"/>
      <c r="S258" s="271"/>
      <c r="T258" s="272"/>
      <c r="U258" s="241"/>
      <c r="V258" s="243" t="s">
        <v>19</v>
      </c>
      <c r="W258" s="245" t="s">
        <v>11</v>
      </c>
      <c r="X258" s="246"/>
    </row>
    <row r="259" spans="1:29" ht="27" customHeight="1">
      <c r="A259" s="192"/>
      <c r="B259" s="193"/>
      <c r="C259" s="194"/>
      <c r="D259" s="253"/>
      <c r="E259" s="260"/>
      <c r="F259" s="242"/>
      <c r="G259" s="273" t="s">
        <v>18</v>
      </c>
      <c r="H259" s="274"/>
      <c r="I259" s="275"/>
      <c r="J259" s="80" t="s">
        <v>32</v>
      </c>
      <c r="K259" s="81" t="s">
        <v>33</v>
      </c>
      <c r="L259" s="81" t="s">
        <v>34</v>
      </c>
      <c r="M259" s="81" t="s">
        <v>35</v>
      </c>
      <c r="N259" s="81" t="s">
        <v>36</v>
      </c>
      <c r="O259" s="81" t="s">
        <v>37</v>
      </c>
      <c r="P259" s="81" t="s">
        <v>38</v>
      </c>
      <c r="Q259" s="63" t="str">
        <f>IF(AC262="","",AC262)</f>
        <v/>
      </c>
      <c r="R259" s="81" t="s">
        <v>39</v>
      </c>
      <c r="S259" s="58"/>
      <c r="T259" s="59"/>
      <c r="U259" s="242"/>
      <c r="V259" s="244"/>
      <c r="W259" s="247"/>
      <c r="X259" s="248"/>
    </row>
    <row r="260" spans="1:29" ht="4.5" customHeight="1"/>
    <row r="261" spans="1:29" ht="21.75" customHeight="1">
      <c r="A261" s="66" t="s">
        <v>10</v>
      </c>
      <c r="B261" s="276" t="s">
        <v>9</v>
      </c>
      <c r="C261" s="277"/>
      <c r="D261" s="277"/>
      <c r="E261" s="277"/>
      <c r="F261" s="278"/>
      <c r="G261" s="85" t="s">
        <v>8</v>
      </c>
      <c r="H261" s="86"/>
      <c r="I261" s="279" t="str">
        <f>IFERROR(VLOOKUP(D254,基本登録!$B$8:$G$13,5,FALSE),"")</f>
        <v>予選</v>
      </c>
      <c r="J261" s="279"/>
      <c r="K261" s="279"/>
      <c r="L261" s="87"/>
      <c r="M261" s="86"/>
      <c r="N261" s="279" t="str">
        <f>IFERROR(VLOOKUP(D254,基本登録!$B$8:$G$13,6,FALSE),"")</f>
        <v>準決勝</v>
      </c>
      <c r="O261" s="279"/>
      <c r="P261" s="279"/>
      <c r="Q261" s="87"/>
      <c r="R261" s="91"/>
      <c r="S261" s="277"/>
      <c r="T261" s="277"/>
      <c r="U261" s="277"/>
      <c r="V261" s="92"/>
      <c r="W261" s="280" t="s">
        <v>7</v>
      </c>
      <c r="X261" s="281"/>
    </row>
    <row r="262" spans="1:29" ht="21.75" customHeight="1">
      <c r="A262" s="71" t="str">
        <f>基本登録!$A$16</f>
        <v>１</v>
      </c>
      <c r="B262" s="282" t="str">
        <f>IF('都個人（女子）'!AC262="","",VLOOKUP(AC262,都個人!$J:$O,4,FALSE))</f>
        <v/>
      </c>
      <c r="C262" s="283"/>
      <c r="D262" s="283"/>
      <c r="E262" s="283"/>
      <c r="F262" s="284"/>
      <c r="G262" s="72" t="str">
        <f>IF('都個人（女子）'!AC262="","",VLOOKUP(AC262,都個人!$J:$O,5,FALSE))</f>
        <v/>
      </c>
      <c r="H262" s="84"/>
      <c r="I262" s="84"/>
      <c r="J262" s="84"/>
      <c r="K262" s="57"/>
      <c r="L262" s="89"/>
      <c r="M262" s="84"/>
      <c r="N262" s="84"/>
      <c r="O262" s="84"/>
      <c r="P262" s="57"/>
      <c r="Q262" s="89"/>
      <c r="R262" s="84"/>
      <c r="S262" s="84"/>
      <c r="T262" s="84"/>
      <c r="U262" s="57"/>
      <c r="V262" s="89"/>
      <c r="W262" s="177"/>
      <c r="X262" s="179"/>
      <c r="Y262" s="75"/>
      <c r="AC262" s="54" t="str">
        <f>都個人!J15</f>
        <v/>
      </c>
    </row>
    <row r="263" spans="1:29" ht="21.75" customHeight="1">
      <c r="A263" s="66" t="str">
        <f>基本登録!$A$17</f>
        <v>２</v>
      </c>
      <c r="B263" s="282" t="str">
        <f>IF('都個人（女子）'!AC263="","",VLOOKUP(AC263,都個人!$J:$O,4,FALSE))</f>
        <v/>
      </c>
      <c r="C263" s="283"/>
      <c r="D263" s="283"/>
      <c r="E263" s="283"/>
      <c r="F263" s="284"/>
      <c r="G263" s="72" t="str">
        <f>IF('都個人（女子）'!AC263="","",VLOOKUP(AC263,都個人!$J:$O,5,FALSE))</f>
        <v/>
      </c>
      <c r="H263" s="84"/>
      <c r="I263" s="84"/>
      <c r="J263" s="84"/>
      <c r="K263" s="57"/>
      <c r="L263" s="89"/>
      <c r="M263" s="84"/>
      <c r="N263" s="84"/>
      <c r="O263" s="84"/>
      <c r="P263" s="57"/>
      <c r="Q263" s="89"/>
      <c r="R263" s="84"/>
      <c r="S263" s="84"/>
      <c r="T263" s="84"/>
      <c r="U263" s="57"/>
      <c r="V263" s="89"/>
      <c r="W263" s="177"/>
      <c r="X263" s="179"/>
    </row>
    <row r="264" spans="1:29" ht="21.75" customHeight="1">
      <c r="A264" s="66" t="str">
        <f>基本登録!$A$18</f>
        <v>３</v>
      </c>
      <c r="B264" s="282" t="str">
        <f>IF('都個人（女子）'!AC264="","",VLOOKUP(AC264,都個人!$J:$O,4,FALSE))</f>
        <v/>
      </c>
      <c r="C264" s="283"/>
      <c r="D264" s="283"/>
      <c r="E264" s="283"/>
      <c r="F264" s="284"/>
      <c r="G264" s="72" t="str">
        <f>IF('都個人（女子）'!AC264="","",VLOOKUP(AC264,都個人!$J:$O,5,FALSE))</f>
        <v/>
      </c>
      <c r="H264" s="84"/>
      <c r="I264" s="84"/>
      <c r="J264" s="84"/>
      <c r="K264" s="57"/>
      <c r="L264" s="89"/>
      <c r="M264" s="84"/>
      <c r="N264" s="84"/>
      <c r="O264" s="84"/>
      <c r="P264" s="57"/>
      <c r="Q264" s="89"/>
      <c r="R264" s="84"/>
      <c r="S264" s="84"/>
      <c r="T264" s="84"/>
      <c r="U264" s="57"/>
      <c r="V264" s="89"/>
      <c r="W264" s="177"/>
      <c r="X264" s="179"/>
    </row>
    <row r="265" spans="1:29" ht="21.75" customHeight="1">
      <c r="A265" s="66" t="str">
        <f>基本登録!$A$19</f>
        <v>４</v>
      </c>
      <c r="B265" s="282" t="str">
        <f>IF('都個人（女子）'!AC265="","",VLOOKUP(AC265,都個人!$J:$O,4,FALSE))</f>
        <v/>
      </c>
      <c r="C265" s="283"/>
      <c r="D265" s="283"/>
      <c r="E265" s="283"/>
      <c r="F265" s="284"/>
      <c r="G265" s="72" t="str">
        <f>IF('都個人（女子）'!AC265="","",VLOOKUP(AC265,都個人!$J:$O,5,FALSE))</f>
        <v/>
      </c>
      <c r="H265" s="84"/>
      <c r="I265" s="84"/>
      <c r="J265" s="84"/>
      <c r="K265" s="57"/>
      <c r="L265" s="89"/>
      <c r="M265" s="84"/>
      <c r="N265" s="84"/>
      <c r="O265" s="84"/>
      <c r="P265" s="57"/>
      <c r="Q265" s="89"/>
      <c r="R265" s="84"/>
      <c r="S265" s="84"/>
      <c r="T265" s="84"/>
      <c r="U265" s="57"/>
      <c r="V265" s="89"/>
      <c r="W265" s="177"/>
      <c r="X265" s="179"/>
    </row>
    <row r="266" spans="1:29" ht="21.75" customHeight="1">
      <c r="A266" s="66" t="str">
        <f>基本登録!$A$20</f>
        <v>５</v>
      </c>
      <c r="B266" s="282" t="str">
        <f>IF('都個人（女子）'!AC266="","",VLOOKUP(AC266,都個人!$J:$O,4,FALSE))</f>
        <v/>
      </c>
      <c r="C266" s="283"/>
      <c r="D266" s="283"/>
      <c r="E266" s="283"/>
      <c r="F266" s="284"/>
      <c r="G266" s="72" t="str">
        <f>IF('都個人（女子）'!AC266="","",VLOOKUP(AC266,都個人!$J:$O,5,FALSE))</f>
        <v/>
      </c>
      <c r="H266" s="84"/>
      <c r="I266" s="84"/>
      <c r="J266" s="84"/>
      <c r="K266" s="57"/>
      <c r="L266" s="89"/>
      <c r="M266" s="84"/>
      <c r="N266" s="84"/>
      <c r="O266" s="84"/>
      <c r="P266" s="57"/>
      <c r="Q266" s="89"/>
      <c r="R266" s="84"/>
      <c r="S266" s="84"/>
      <c r="T266" s="84"/>
      <c r="U266" s="57"/>
      <c r="V266" s="89"/>
      <c r="W266" s="177"/>
      <c r="X266" s="179"/>
    </row>
    <row r="267" spans="1:29" ht="21.75" customHeight="1">
      <c r="A267" s="66" t="str">
        <f>基本登録!$A$21</f>
        <v>補</v>
      </c>
      <c r="B267" s="282" t="str">
        <f>IF('都個人（女子）'!AC267="","",VLOOKUP(AC267,都個人!$J:$O,4,FALSE))</f>
        <v/>
      </c>
      <c r="C267" s="283"/>
      <c r="D267" s="283"/>
      <c r="E267" s="283"/>
      <c r="F267" s="284"/>
      <c r="G267" s="72" t="str">
        <f>IF('都個人（女子）'!AC267="","",VLOOKUP(AC267,都個人!$J:$O,5,FALSE))</f>
        <v/>
      </c>
      <c r="H267" s="66"/>
      <c r="I267" s="66"/>
      <c r="J267" s="66"/>
      <c r="K267" s="88"/>
      <c r="L267" s="89"/>
      <c r="M267" s="66"/>
      <c r="N267" s="66"/>
      <c r="O267" s="66"/>
      <c r="P267" s="88"/>
      <c r="Q267" s="89"/>
      <c r="R267" s="66"/>
      <c r="S267" s="66"/>
      <c r="T267" s="66"/>
      <c r="U267" s="88"/>
      <c r="V267" s="89"/>
      <c r="W267" s="177"/>
      <c r="X267" s="179"/>
    </row>
    <row r="268" spans="1:29" ht="19.5" customHeight="1">
      <c r="A268" s="177"/>
      <c r="B268" s="285"/>
      <c r="C268" s="285"/>
      <c r="D268" s="285"/>
      <c r="E268" s="285"/>
      <c r="F268" s="285"/>
      <c r="G268" s="286"/>
      <c r="H268" s="280" t="s">
        <v>5</v>
      </c>
      <c r="I268" s="287"/>
      <c r="J268" s="287"/>
      <c r="K268" s="287"/>
      <c r="L268" s="89"/>
      <c r="M268" s="280" t="s">
        <v>5</v>
      </c>
      <c r="N268" s="287"/>
      <c r="O268" s="287"/>
      <c r="P268" s="287"/>
      <c r="Q268" s="89"/>
      <c r="R268" s="280" t="s">
        <v>5</v>
      </c>
      <c r="S268" s="287"/>
      <c r="T268" s="287"/>
      <c r="U268" s="287"/>
      <c r="V268" s="89"/>
      <c r="W268" s="177"/>
      <c r="X268" s="179"/>
    </row>
    <row r="269" spans="1:29" ht="24.75" customHeight="1">
      <c r="A269" s="276" t="s">
        <v>4</v>
      </c>
      <c r="B269" s="279"/>
      <c r="C269" s="279"/>
      <c r="D269" s="279"/>
      <c r="E269" s="279"/>
      <c r="F269" s="279"/>
      <c r="G269" s="278"/>
      <c r="H269" s="177"/>
      <c r="I269" s="178"/>
      <c r="J269" s="178"/>
      <c r="K269" s="178"/>
      <c r="L269" s="179"/>
      <c r="M269" s="177"/>
      <c r="N269" s="178"/>
      <c r="O269" s="178"/>
      <c r="P269" s="178"/>
      <c r="Q269" s="179"/>
      <c r="R269" s="177"/>
      <c r="S269" s="178"/>
      <c r="T269" s="178"/>
      <c r="U269" s="178"/>
      <c r="V269" s="179"/>
      <c r="W269" s="177"/>
      <c r="X269" s="179"/>
    </row>
    <row r="270" spans="1:29" ht="4.5" customHeight="1">
      <c r="A270" s="288"/>
      <c r="B270" s="240"/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</row>
    <row r="271" spans="1:29">
      <c r="A271" s="229" t="s">
        <v>63</v>
      </c>
      <c r="B271" s="229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29"/>
      <c r="Q271" s="230"/>
      <c r="R271" s="231" t="s">
        <v>3</v>
      </c>
      <c r="S271" s="231"/>
      <c r="T271" s="231"/>
      <c r="U271" s="231"/>
      <c r="V271" s="231"/>
      <c r="W271" s="231"/>
      <c r="X271" s="231"/>
    </row>
    <row r="272" spans="1:29">
      <c r="A272" s="229" t="s">
        <v>2</v>
      </c>
      <c r="B272" s="229"/>
      <c r="C272" s="229"/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90"/>
      <c r="R272" s="231"/>
      <c r="S272" s="231"/>
      <c r="T272" s="231"/>
      <c r="U272" s="231"/>
      <c r="V272" s="231"/>
      <c r="W272" s="231"/>
      <c r="X272" s="231"/>
    </row>
    <row r="273" spans="1:29" ht="39.75" customHeight="1"/>
    <row r="274" spans="1:29" ht="34.5" customHeight="1"/>
    <row r="275" spans="1:29" ht="24.75" customHeight="1">
      <c r="A275" s="169" t="s">
        <v>12</v>
      </c>
      <c r="B275" s="169"/>
      <c r="C275" s="169"/>
      <c r="D275" s="172" t="str">
        <f>$D$2</f>
        <v>基本登録シートの年度に入力して下さい</v>
      </c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3"/>
      <c r="V275" s="249" t="s">
        <v>24</v>
      </c>
      <c r="W275" s="250"/>
      <c r="X275" s="251"/>
    </row>
    <row r="276" spans="1:29" ht="26.25" customHeight="1">
      <c r="A276" s="170"/>
      <c r="B276" s="170"/>
      <c r="C276" s="170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3"/>
      <c r="V276" s="233" t="str">
        <f>IF(VLOOKUP(AC283,都個人!$J:$O,2,FALSE)="","",VLOOKUP(AC283,都個人!$J:$O,2,FALSE))</f>
        <v/>
      </c>
      <c r="W276" s="234"/>
      <c r="X276" s="235"/>
    </row>
    <row r="277" spans="1:29" ht="27" customHeight="1">
      <c r="A277" s="177" t="s">
        <v>23</v>
      </c>
      <c r="B277" s="178"/>
      <c r="C277" s="179"/>
      <c r="D277" s="241"/>
      <c r="E277" s="82" t="s">
        <v>22</v>
      </c>
      <c r="F277" s="241"/>
      <c r="G277" s="249" t="s">
        <v>21</v>
      </c>
      <c r="H277" s="250"/>
      <c r="I277" s="251"/>
      <c r="J277" s="255" t="str">
        <f>基本登録!$B$2</f>
        <v>基本登録シートの学校番号に入力して下さい</v>
      </c>
      <c r="K277" s="256"/>
      <c r="L277" s="256"/>
      <c r="M277" s="256"/>
      <c r="N277" s="256"/>
      <c r="O277" s="256"/>
      <c r="P277" s="256"/>
      <c r="Q277" s="256"/>
      <c r="R277" s="256"/>
      <c r="S277" s="256"/>
      <c r="T277" s="257"/>
      <c r="U277" s="83"/>
      <c r="V277" s="236"/>
      <c r="W277" s="237"/>
      <c r="X277" s="238"/>
    </row>
    <row r="278" spans="1:29" ht="9.75" customHeight="1">
      <c r="A278" s="186">
        <f>基本登録!$B$1</f>
        <v>0</v>
      </c>
      <c r="B278" s="187"/>
      <c r="C278" s="188"/>
      <c r="D278" s="252"/>
      <c r="E278" s="258" t="s">
        <v>0</v>
      </c>
      <c r="F278" s="254"/>
      <c r="G278" s="261" t="s">
        <v>20</v>
      </c>
      <c r="H278" s="262"/>
      <c r="I278" s="263"/>
      <c r="J278" s="267">
        <f>基本登録!$B$3</f>
        <v>0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9"/>
      <c r="U278" s="239"/>
      <c r="V278" s="240"/>
      <c r="W278" s="240"/>
      <c r="X278" s="240"/>
    </row>
    <row r="279" spans="1:29" ht="16.5" customHeight="1">
      <c r="A279" s="189"/>
      <c r="B279" s="190"/>
      <c r="C279" s="191"/>
      <c r="D279" s="252"/>
      <c r="E279" s="259"/>
      <c r="F279" s="254"/>
      <c r="G279" s="264"/>
      <c r="H279" s="265"/>
      <c r="I279" s="266"/>
      <c r="J279" s="270"/>
      <c r="K279" s="271"/>
      <c r="L279" s="271"/>
      <c r="M279" s="271"/>
      <c r="N279" s="271"/>
      <c r="O279" s="271"/>
      <c r="P279" s="271"/>
      <c r="Q279" s="271"/>
      <c r="R279" s="271"/>
      <c r="S279" s="271"/>
      <c r="T279" s="272"/>
      <c r="U279" s="241"/>
      <c r="V279" s="243" t="s">
        <v>19</v>
      </c>
      <c r="W279" s="245" t="s">
        <v>11</v>
      </c>
      <c r="X279" s="246"/>
    </row>
    <row r="280" spans="1:29" ht="27" customHeight="1">
      <c r="A280" s="192"/>
      <c r="B280" s="193"/>
      <c r="C280" s="194"/>
      <c r="D280" s="253"/>
      <c r="E280" s="260"/>
      <c r="F280" s="242"/>
      <c r="G280" s="273" t="s">
        <v>18</v>
      </c>
      <c r="H280" s="274"/>
      <c r="I280" s="275"/>
      <c r="J280" s="80" t="s">
        <v>32</v>
      </c>
      <c r="K280" s="81" t="s">
        <v>33</v>
      </c>
      <c r="L280" s="81" t="s">
        <v>34</v>
      </c>
      <c r="M280" s="81" t="s">
        <v>35</v>
      </c>
      <c r="N280" s="81" t="s">
        <v>36</v>
      </c>
      <c r="O280" s="81" t="s">
        <v>37</v>
      </c>
      <c r="P280" s="81" t="s">
        <v>38</v>
      </c>
      <c r="Q280" s="63" t="str">
        <f>IF(AC283="","",AC283)</f>
        <v/>
      </c>
      <c r="R280" s="81" t="s">
        <v>39</v>
      </c>
      <c r="S280" s="58"/>
      <c r="T280" s="59"/>
      <c r="U280" s="242"/>
      <c r="V280" s="244"/>
      <c r="W280" s="247"/>
      <c r="X280" s="248"/>
    </row>
    <row r="281" spans="1:29" ht="4.5" customHeight="1"/>
    <row r="282" spans="1:29" ht="21.75" customHeight="1">
      <c r="A282" s="66" t="s">
        <v>10</v>
      </c>
      <c r="B282" s="276" t="s">
        <v>9</v>
      </c>
      <c r="C282" s="277"/>
      <c r="D282" s="277"/>
      <c r="E282" s="277"/>
      <c r="F282" s="278"/>
      <c r="G282" s="85" t="s">
        <v>8</v>
      </c>
      <c r="H282" s="86"/>
      <c r="I282" s="279" t="str">
        <f>IFERROR(VLOOKUP(D275,基本登録!$B$8:$G$13,5,FALSE),"")</f>
        <v>予選</v>
      </c>
      <c r="J282" s="279"/>
      <c r="K282" s="279"/>
      <c r="L282" s="87"/>
      <c r="M282" s="86"/>
      <c r="N282" s="279" t="str">
        <f>IFERROR(VLOOKUP(D275,基本登録!$B$8:$G$13,6,FALSE),"")</f>
        <v>準決勝</v>
      </c>
      <c r="O282" s="279"/>
      <c r="P282" s="279"/>
      <c r="Q282" s="87"/>
      <c r="R282" s="91"/>
      <c r="S282" s="277"/>
      <c r="T282" s="277"/>
      <c r="U282" s="277"/>
      <c r="V282" s="92"/>
      <c r="W282" s="280" t="s">
        <v>7</v>
      </c>
      <c r="X282" s="281"/>
    </row>
    <row r="283" spans="1:29" ht="21.75" customHeight="1">
      <c r="A283" s="71" t="str">
        <f>基本登録!$A$16</f>
        <v>１</v>
      </c>
      <c r="B283" s="282" t="str">
        <f>IF('都個人（女子）'!AC283="","",VLOOKUP(AC283,都個人!$J:$O,4,FALSE))</f>
        <v/>
      </c>
      <c r="C283" s="283"/>
      <c r="D283" s="283"/>
      <c r="E283" s="283"/>
      <c r="F283" s="284"/>
      <c r="G283" s="72" t="str">
        <f>IF('都個人（女子）'!AC283="","",VLOOKUP(AC283,都個人!$J:$O,5,FALSE))</f>
        <v/>
      </c>
      <c r="H283" s="84"/>
      <c r="I283" s="84"/>
      <c r="J283" s="84"/>
      <c r="K283" s="57"/>
      <c r="L283" s="89"/>
      <c r="M283" s="84"/>
      <c r="N283" s="84"/>
      <c r="O283" s="84"/>
      <c r="P283" s="57"/>
      <c r="Q283" s="89"/>
      <c r="R283" s="84"/>
      <c r="S283" s="84"/>
      <c r="T283" s="84"/>
      <c r="U283" s="57"/>
      <c r="V283" s="89"/>
      <c r="W283" s="177"/>
      <c r="X283" s="179"/>
      <c r="Y283" s="75"/>
      <c r="AC283" s="54" t="str">
        <f>都個人!J16</f>
        <v/>
      </c>
    </row>
    <row r="284" spans="1:29" ht="21.75" customHeight="1">
      <c r="A284" s="66" t="str">
        <f>基本登録!$A$17</f>
        <v>２</v>
      </c>
      <c r="B284" s="282" t="str">
        <f>IF('都個人（女子）'!AC284="","",VLOOKUP(AC284,都個人!$J:$O,4,FALSE))</f>
        <v/>
      </c>
      <c r="C284" s="283"/>
      <c r="D284" s="283"/>
      <c r="E284" s="283"/>
      <c r="F284" s="284"/>
      <c r="G284" s="72" t="str">
        <f>IF('都個人（女子）'!AC284="","",VLOOKUP(AC284,都個人!$J:$O,5,FALSE))</f>
        <v/>
      </c>
      <c r="H284" s="84"/>
      <c r="I284" s="84"/>
      <c r="J284" s="84"/>
      <c r="K284" s="57"/>
      <c r="L284" s="89"/>
      <c r="M284" s="84"/>
      <c r="N284" s="84"/>
      <c r="O284" s="84"/>
      <c r="P284" s="57"/>
      <c r="Q284" s="89"/>
      <c r="R284" s="84"/>
      <c r="S284" s="84"/>
      <c r="T284" s="84"/>
      <c r="U284" s="57"/>
      <c r="V284" s="89"/>
      <c r="W284" s="177"/>
      <c r="X284" s="179"/>
    </row>
    <row r="285" spans="1:29" ht="21.75" customHeight="1">
      <c r="A285" s="66" t="str">
        <f>基本登録!$A$18</f>
        <v>３</v>
      </c>
      <c r="B285" s="282" t="str">
        <f>IF('都個人（女子）'!AC285="","",VLOOKUP(AC285,都個人!$J:$O,4,FALSE))</f>
        <v/>
      </c>
      <c r="C285" s="283"/>
      <c r="D285" s="283"/>
      <c r="E285" s="283"/>
      <c r="F285" s="284"/>
      <c r="G285" s="72" t="str">
        <f>IF('都個人（女子）'!AC285="","",VLOOKUP(AC285,都個人!$J:$O,5,FALSE))</f>
        <v/>
      </c>
      <c r="H285" s="84"/>
      <c r="I285" s="84"/>
      <c r="J285" s="84"/>
      <c r="K285" s="57"/>
      <c r="L285" s="89"/>
      <c r="M285" s="84"/>
      <c r="N285" s="84"/>
      <c r="O285" s="84"/>
      <c r="P285" s="57"/>
      <c r="Q285" s="89"/>
      <c r="R285" s="84"/>
      <c r="S285" s="84"/>
      <c r="T285" s="84"/>
      <c r="U285" s="57"/>
      <c r="V285" s="89"/>
      <c r="W285" s="177"/>
      <c r="X285" s="179"/>
    </row>
    <row r="286" spans="1:29" ht="21.75" customHeight="1">
      <c r="A286" s="66" t="str">
        <f>基本登録!$A$19</f>
        <v>４</v>
      </c>
      <c r="B286" s="282" t="str">
        <f>IF('都個人（女子）'!AC286="","",VLOOKUP(AC286,都個人!$J:$O,4,FALSE))</f>
        <v/>
      </c>
      <c r="C286" s="283"/>
      <c r="D286" s="283"/>
      <c r="E286" s="283"/>
      <c r="F286" s="284"/>
      <c r="G286" s="72" t="str">
        <f>IF('都個人（女子）'!AC286="","",VLOOKUP(AC286,都個人!$J:$O,5,FALSE))</f>
        <v/>
      </c>
      <c r="H286" s="84"/>
      <c r="I286" s="84"/>
      <c r="J286" s="84"/>
      <c r="K286" s="57"/>
      <c r="L286" s="89"/>
      <c r="M286" s="84"/>
      <c r="N286" s="84"/>
      <c r="O286" s="84"/>
      <c r="P286" s="57"/>
      <c r="Q286" s="89"/>
      <c r="R286" s="84"/>
      <c r="S286" s="84"/>
      <c r="T286" s="84"/>
      <c r="U286" s="57"/>
      <c r="V286" s="89"/>
      <c r="W286" s="177"/>
      <c r="X286" s="179"/>
    </row>
    <row r="287" spans="1:29" ht="21.75" customHeight="1">
      <c r="A287" s="66" t="str">
        <f>基本登録!$A$20</f>
        <v>５</v>
      </c>
      <c r="B287" s="282" t="str">
        <f>IF('都個人（女子）'!AC287="","",VLOOKUP(AC287,都個人!$J:$O,4,FALSE))</f>
        <v/>
      </c>
      <c r="C287" s="283"/>
      <c r="D287" s="283"/>
      <c r="E287" s="283"/>
      <c r="F287" s="284"/>
      <c r="G287" s="72" t="str">
        <f>IF('都個人（女子）'!AC287="","",VLOOKUP(AC287,都個人!$J:$O,5,FALSE))</f>
        <v/>
      </c>
      <c r="H287" s="84"/>
      <c r="I287" s="84"/>
      <c r="J287" s="84"/>
      <c r="K287" s="57"/>
      <c r="L287" s="89"/>
      <c r="M287" s="84"/>
      <c r="N287" s="84"/>
      <c r="O287" s="84"/>
      <c r="P287" s="57"/>
      <c r="Q287" s="89"/>
      <c r="R287" s="84"/>
      <c r="S287" s="84"/>
      <c r="T287" s="84"/>
      <c r="U287" s="57"/>
      <c r="V287" s="89"/>
      <c r="W287" s="177"/>
      <c r="X287" s="179"/>
    </row>
    <row r="288" spans="1:29" ht="21.75" customHeight="1">
      <c r="A288" s="66" t="str">
        <f>基本登録!$A$21</f>
        <v>補</v>
      </c>
      <c r="B288" s="282" t="str">
        <f>IF('都個人（女子）'!AC288="","",VLOOKUP(AC288,都個人!$J:$O,4,FALSE))</f>
        <v/>
      </c>
      <c r="C288" s="283"/>
      <c r="D288" s="283"/>
      <c r="E288" s="283"/>
      <c r="F288" s="284"/>
      <c r="G288" s="72" t="str">
        <f>IF('都個人（女子）'!AC288="","",VLOOKUP(AC288,都個人!$J:$O,5,FALSE))</f>
        <v/>
      </c>
      <c r="H288" s="66"/>
      <c r="I288" s="66"/>
      <c r="J288" s="66"/>
      <c r="K288" s="88"/>
      <c r="L288" s="89"/>
      <c r="M288" s="66"/>
      <c r="N288" s="66"/>
      <c r="O288" s="66"/>
      <c r="P288" s="88"/>
      <c r="Q288" s="89"/>
      <c r="R288" s="66"/>
      <c r="S288" s="66"/>
      <c r="T288" s="66"/>
      <c r="U288" s="88"/>
      <c r="V288" s="89"/>
      <c r="W288" s="177"/>
      <c r="X288" s="179"/>
    </row>
    <row r="289" spans="1:29" ht="19.5" customHeight="1">
      <c r="A289" s="177"/>
      <c r="B289" s="285"/>
      <c r="C289" s="285"/>
      <c r="D289" s="285"/>
      <c r="E289" s="285"/>
      <c r="F289" s="285"/>
      <c r="G289" s="286"/>
      <c r="H289" s="280" t="s">
        <v>5</v>
      </c>
      <c r="I289" s="287"/>
      <c r="J289" s="287"/>
      <c r="K289" s="287"/>
      <c r="L289" s="89"/>
      <c r="M289" s="280" t="s">
        <v>5</v>
      </c>
      <c r="N289" s="287"/>
      <c r="O289" s="287"/>
      <c r="P289" s="287"/>
      <c r="Q289" s="89"/>
      <c r="R289" s="280" t="s">
        <v>5</v>
      </c>
      <c r="S289" s="287"/>
      <c r="T289" s="287"/>
      <c r="U289" s="287"/>
      <c r="V289" s="89"/>
      <c r="W289" s="177"/>
      <c r="X289" s="179"/>
    </row>
    <row r="290" spans="1:29" ht="24.75" customHeight="1">
      <c r="A290" s="276" t="s">
        <v>4</v>
      </c>
      <c r="B290" s="279"/>
      <c r="C290" s="279"/>
      <c r="D290" s="279"/>
      <c r="E290" s="279"/>
      <c r="F290" s="279"/>
      <c r="G290" s="278"/>
      <c r="H290" s="177"/>
      <c r="I290" s="178"/>
      <c r="J290" s="178"/>
      <c r="K290" s="178"/>
      <c r="L290" s="179"/>
      <c r="M290" s="177"/>
      <c r="N290" s="178"/>
      <c r="O290" s="178"/>
      <c r="P290" s="178"/>
      <c r="Q290" s="179"/>
      <c r="R290" s="177"/>
      <c r="S290" s="178"/>
      <c r="T290" s="178"/>
      <c r="U290" s="178"/>
      <c r="V290" s="179"/>
      <c r="W290" s="177"/>
      <c r="X290" s="179"/>
    </row>
    <row r="291" spans="1:29" ht="4.5" customHeight="1">
      <c r="A291" s="288"/>
      <c r="B291" s="240"/>
      <c r="C291" s="240"/>
      <c r="D291" s="240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</row>
    <row r="292" spans="1:29">
      <c r="A292" s="229" t="s">
        <v>63</v>
      </c>
      <c r="B292" s="229"/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30"/>
      <c r="R292" s="231" t="s">
        <v>3</v>
      </c>
      <c r="S292" s="231"/>
      <c r="T292" s="231"/>
      <c r="U292" s="231"/>
      <c r="V292" s="231"/>
      <c r="W292" s="231"/>
      <c r="X292" s="231"/>
    </row>
    <row r="293" spans="1:29">
      <c r="A293" s="229" t="s">
        <v>2</v>
      </c>
      <c r="B293" s="229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90"/>
      <c r="R293" s="231"/>
      <c r="S293" s="231"/>
      <c r="T293" s="231"/>
      <c r="U293" s="231"/>
      <c r="V293" s="231"/>
      <c r="W293" s="231"/>
      <c r="X293" s="231"/>
    </row>
    <row r="294" spans="1:29" ht="39.75" customHeight="1"/>
    <row r="295" spans="1:29" ht="34.5" customHeight="1"/>
    <row r="296" spans="1:29" ht="24.75" customHeight="1">
      <c r="A296" s="169" t="s">
        <v>12</v>
      </c>
      <c r="B296" s="169"/>
      <c r="C296" s="169"/>
      <c r="D296" s="172" t="str">
        <f>$D$2</f>
        <v>基本登録シートの年度に入力して下さい</v>
      </c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3"/>
      <c r="V296" s="249" t="s">
        <v>24</v>
      </c>
      <c r="W296" s="250"/>
      <c r="X296" s="251"/>
    </row>
    <row r="297" spans="1:29" ht="26.25" customHeight="1">
      <c r="A297" s="170"/>
      <c r="B297" s="170"/>
      <c r="C297" s="170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3"/>
      <c r="V297" s="233" t="str">
        <f>IF(VLOOKUP(AC304,都個人!$J:$O,2,FALSE)="","",VLOOKUP(AC304,都個人!$J:$O,2,FALSE))</f>
        <v/>
      </c>
      <c r="W297" s="234"/>
      <c r="X297" s="235"/>
    </row>
    <row r="298" spans="1:29" ht="27" customHeight="1">
      <c r="A298" s="177" t="s">
        <v>23</v>
      </c>
      <c r="B298" s="178"/>
      <c r="C298" s="179"/>
      <c r="D298" s="241"/>
      <c r="E298" s="82" t="s">
        <v>22</v>
      </c>
      <c r="F298" s="241"/>
      <c r="G298" s="249" t="s">
        <v>21</v>
      </c>
      <c r="H298" s="250"/>
      <c r="I298" s="251"/>
      <c r="J298" s="255" t="str">
        <f>基本登録!$B$2</f>
        <v>基本登録シートの学校番号に入力して下さい</v>
      </c>
      <c r="K298" s="256"/>
      <c r="L298" s="256"/>
      <c r="M298" s="256"/>
      <c r="N298" s="256"/>
      <c r="O298" s="256"/>
      <c r="P298" s="256"/>
      <c r="Q298" s="256"/>
      <c r="R298" s="256"/>
      <c r="S298" s="256"/>
      <c r="T298" s="257"/>
      <c r="U298" s="83"/>
      <c r="V298" s="236"/>
      <c r="W298" s="237"/>
      <c r="X298" s="238"/>
    </row>
    <row r="299" spans="1:29" ht="9.75" customHeight="1">
      <c r="A299" s="186">
        <f>基本登録!$B$1</f>
        <v>0</v>
      </c>
      <c r="B299" s="187"/>
      <c r="C299" s="188"/>
      <c r="D299" s="252"/>
      <c r="E299" s="258" t="s">
        <v>0</v>
      </c>
      <c r="F299" s="254"/>
      <c r="G299" s="261" t="s">
        <v>20</v>
      </c>
      <c r="H299" s="262"/>
      <c r="I299" s="263"/>
      <c r="J299" s="267">
        <f>基本登録!$B$3</f>
        <v>0</v>
      </c>
      <c r="K299" s="268"/>
      <c r="L299" s="268"/>
      <c r="M299" s="268"/>
      <c r="N299" s="268"/>
      <c r="O299" s="268"/>
      <c r="P299" s="268"/>
      <c r="Q299" s="268"/>
      <c r="R299" s="268"/>
      <c r="S299" s="268"/>
      <c r="T299" s="269"/>
      <c r="U299" s="239"/>
      <c r="V299" s="240"/>
      <c r="W299" s="240"/>
      <c r="X299" s="240"/>
    </row>
    <row r="300" spans="1:29" ht="16.5" customHeight="1">
      <c r="A300" s="189"/>
      <c r="B300" s="190"/>
      <c r="C300" s="191"/>
      <c r="D300" s="252"/>
      <c r="E300" s="259"/>
      <c r="F300" s="254"/>
      <c r="G300" s="264"/>
      <c r="H300" s="265"/>
      <c r="I300" s="266"/>
      <c r="J300" s="270"/>
      <c r="K300" s="271"/>
      <c r="L300" s="271"/>
      <c r="M300" s="271"/>
      <c r="N300" s="271"/>
      <c r="O300" s="271"/>
      <c r="P300" s="271"/>
      <c r="Q300" s="271"/>
      <c r="R300" s="271"/>
      <c r="S300" s="271"/>
      <c r="T300" s="272"/>
      <c r="U300" s="241"/>
      <c r="V300" s="243" t="s">
        <v>19</v>
      </c>
      <c r="W300" s="245" t="s">
        <v>11</v>
      </c>
      <c r="X300" s="246"/>
    </row>
    <row r="301" spans="1:29" ht="27" customHeight="1">
      <c r="A301" s="192"/>
      <c r="B301" s="193"/>
      <c r="C301" s="194"/>
      <c r="D301" s="253"/>
      <c r="E301" s="260"/>
      <c r="F301" s="242"/>
      <c r="G301" s="273" t="s">
        <v>18</v>
      </c>
      <c r="H301" s="274"/>
      <c r="I301" s="275"/>
      <c r="J301" s="80" t="s">
        <v>32</v>
      </c>
      <c r="K301" s="81" t="s">
        <v>33</v>
      </c>
      <c r="L301" s="81" t="s">
        <v>34</v>
      </c>
      <c r="M301" s="81" t="s">
        <v>35</v>
      </c>
      <c r="N301" s="81" t="s">
        <v>36</v>
      </c>
      <c r="O301" s="81" t="s">
        <v>37</v>
      </c>
      <c r="P301" s="81" t="s">
        <v>38</v>
      </c>
      <c r="Q301" s="63" t="str">
        <f>IF(AC304="","",AC304)</f>
        <v/>
      </c>
      <c r="R301" s="81" t="s">
        <v>39</v>
      </c>
      <c r="S301" s="58"/>
      <c r="T301" s="59"/>
      <c r="U301" s="242"/>
      <c r="V301" s="244"/>
      <c r="W301" s="247"/>
      <c r="X301" s="248"/>
    </row>
    <row r="302" spans="1:29" ht="4.5" customHeight="1"/>
    <row r="303" spans="1:29" ht="21.75" customHeight="1">
      <c r="A303" s="66" t="s">
        <v>10</v>
      </c>
      <c r="B303" s="276" t="s">
        <v>9</v>
      </c>
      <c r="C303" s="277"/>
      <c r="D303" s="277"/>
      <c r="E303" s="277"/>
      <c r="F303" s="278"/>
      <c r="G303" s="85" t="s">
        <v>8</v>
      </c>
      <c r="H303" s="86"/>
      <c r="I303" s="279" t="str">
        <f>IFERROR(VLOOKUP(D296,基本登録!$B$8:$G$13,5,FALSE),"")</f>
        <v>予選</v>
      </c>
      <c r="J303" s="279"/>
      <c r="K303" s="279"/>
      <c r="L303" s="87"/>
      <c r="M303" s="86"/>
      <c r="N303" s="279" t="str">
        <f>IFERROR(VLOOKUP(D296,基本登録!$B$8:$G$13,6,FALSE),"")</f>
        <v>準決勝</v>
      </c>
      <c r="O303" s="279"/>
      <c r="P303" s="279"/>
      <c r="Q303" s="87"/>
      <c r="R303" s="91"/>
      <c r="S303" s="277"/>
      <c r="T303" s="277"/>
      <c r="U303" s="277"/>
      <c r="V303" s="92"/>
      <c r="W303" s="280" t="s">
        <v>7</v>
      </c>
      <c r="X303" s="281"/>
    </row>
    <row r="304" spans="1:29" ht="21.75" customHeight="1">
      <c r="A304" s="71" t="str">
        <f>基本登録!$A$16</f>
        <v>１</v>
      </c>
      <c r="B304" s="282" t="str">
        <f>IF('都個人（女子）'!AC304="","",VLOOKUP(AC304,都個人!$J:$O,4,FALSE))</f>
        <v/>
      </c>
      <c r="C304" s="283"/>
      <c r="D304" s="283"/>
      <c r="E304" s="283"/>
      <c r="F304" s="284"/>
      <c r="G304" s="72" t="str">
        <f>IF('都個人（女子）'!AC304="","",VLOOKUP(AC304,都個人!$J:$O,5,FALSE))</f>
        <v/>
      </c>
      <c r="H304" s="84"/>
      <c r="I304" s="84"/>
      <c r="J304" s="84"/>
      <c r="K304" s="57"/>
      <c r="L304" s="89"/>
      <c r="M304" s="84"/>
      <c r="N304" s="84"/>
      <c r="O304" s="84"/>
      <c r="P304" s="57"/>
      <c r="Q304" s="89"/>
      <c r="R304" s="84"/>
      <c r="S304" s="84"/>
      <c r="T304" s="84"/>
      <c r="U304" s="57"/>
      <c r="V304" s="89"/>
      <c r="W304" s="177"/>
      <c r="X304" s="179"/>
      <c r="Y304" s="75"/>
      <c r="AC304" s="54" t="str">
        <f>都個人!J17</f>
        <v/>
      </c>
    </row>
    <row r="305" spans="1:24" ht="21.75" customHeight="1">
      <c r="A305" s="66" t="str">
        <f>基本登録!$A$17</f>
        <v>２</v>
      </c>
      <c r="B305" s="282" t="str">
        <f>IF('都個人（女子）'!AC305="","",VLOOKUP(AC305,都個人!$J:$O,4,FALSE))</f>
        <v/>
      </c>
      <c r="C305" s="283"/>
      <c r="D305" s="283"/>
      <c r="E305" s="283"/>
      <c r="F305" s="284"/>
      <c r="G305" s="72" t="str">
        <f>IF('都個人（女子）'!AC305="","",VLOOKUP(AC305,都個人!$J:$O,5,FALSE))</f>
        <v/>
      </c>
      <c r="H305" s="84"/>
      <c r="I305" s="84"/>
      <c r="J305" s="84"/>
      <c r="K305" s="57"/>
      <c r="L305" s="89"/>
      <c r="M305" s="84"/>
      <c r="N305" s="84"/>
      <c r="O305" s="84"/>
      <c r="P305" s="57"/>
      <c r="Q305" s="89"/>
      <c r="R305" s="84"/>
      <c r="S305" s="84"/>
      <c r="T305" s="84"/>
      <c r="U305" s="57"/>
      <c r="V305" s="89"/>
      <c r="W305" s="177"/>
      <c r="X305" s="179"/>
    </row>
    <row r="306" spans="1:24" ht="21.75" customHeight="1">
      <c r="A306" s="66" t="str">
        <f>基本登録!$A$18</f>
        <v>３</v>
      </c>
      <c r="B306" s="282" t="str">
        <f>IF('都個人（女子）'!AC306="","",VLOOKUP(AC306,都個人!$J:$O,4,FALSE))</f>
        <v/>
      </c>
      <c r="C306" s="283"/>
      <c r="D306" s="283"/>
      <c r="E306" s="283"/>
      <c r="F306" s="284"/>
      <c r="G306" s="72" t="str">
        <f>IF('都個人（女子）'!AC306="","",VLOOKUP(AC306,都個人!$J:$O,5,FALSE))</f>
        <v/>
      </c>
      <c r="H306" s="84"/>
      <c r="I306" s="84"/>
      <c r="J306" s="84"/>
      <c r="K306" s="57"/>
      <c r="L306" s="89"/>
      <c r="M306" s="84"/>
      <c r="N306" s="84"/>
      <c r="O306" s="84"/>
      <c r="P306" s="57"/>
      <c r="Q306" s="89"/>
      <c r="R306" s="84"/>
      <c r="S306" s="84"/>
      <c r="T306" s="84"/>
      <c r="U306" s="57"/>
      <c r="V306" s="89"/>
      <c r="W306" s="177"/>
      <c r="X306" s="179"/>
    </row>
    <row r="307" spans="1:24" ht="21.75" customHeight="1">
      <c r="A307" s="66" t="str">
        <f>基本登録!$A$19</f>
        <v>４</v>
      </c>
      <c r="B307" s="282" t="str">
        <f>IF('都個人（女子）'!AC307="","",VLOOKUP(AC307,都個人!$J:$O,4,FALSE))</f>
        <v/>
      </c>
      <c r="C307" s="283"/>
      <c r="D307" s="283"/>
      <c r="E307" s="283"/>
      <c r="F307" s="284"/>
      <c r="G307" s="72" t="str">
        <f>IF('都個人（女子）'!AC307="","",VLOOKUP(AC307,都個人!$J:$O,5,FALSE))</f>
        <v/>
      </c>
      <c r="H307" s="84"/>
      <c r="I307" s="84"/>
      <c r="J307" s="84"/>
      <c r="K307" s="57"/>
      <c r="L307" s="89"/>
      <c r="M307" s="84"/>
      <c r="N307" s="84"/>
      <c r="O307" s="84"/>
      <c r="P307" s="57"/>
      <c r="Q307" s="89"/>
      <c r="R307" s="84"/>
      <c r="S307" s="84"/>
      <c r="T307" s="84"/>
      <c r="U307" s="57"/>
      <c r="V307" s="89"/>
      <c r="W307" s="177"/>
      <c r="X307" s="179"/>
    </row>
    <row r="308" spans="1:24" ht="21.75" customHeight="1">
      <c r="A308" s="66" t="str">
        <f>基本登録!$A$20</f>
        <v>５</v>
      </c>
      <c r="B308" s="282" t="str">
        <f>IF('都個人（女子）'!AC308="","",VLOOKUP(AC308,都個人!$J:$O,4,FALSE))</f>
        <v/>
      </c>
      <c r="C308" s="283"/>
      <c r="D308" s="283"/>
      <c r="E308" s="283"/>
      <c r="F308" s="284"/>
      <c r="G308" s="72" t="str">
        <f>IF('都個人（女子）'!AC308="","",VLOOKUP(AC308,都個人!$J:$O,5,FALSE))</f>
        <v/>
      </c>
      <c r="H308" s="84"/>
      <c r="I308" s="84"/>
      <c r="J308" s="84"/>
      <c r="K308" s="57"/>
      <c r="L308" s="89"/>
      <c r="M308" s="84"/>
      <c r="N308" s="84"/>
      <c r="O308" s="84"/>
      <c r="P308" s="57"/>
      <c r="Q308" s="89"/>
      <c r="R308" s="84"/>
      <c r="S308" s="84"/>
      <c r="T308" s="84"/>
      <c r="U308" s="57"/>
      <c r="V308" s="89"/>
      <c r="W308" s="177"/>
      <c r="X308" s="179"/>
    </row>
    <row r="309" spans="1:24" ht="21.75" customHeight="1">
      <c r="A309" s="66" t="str">
        <f>基本登録!$A$21</f>
        <v>補</v>
      </c>
      <c r="B309" s="282" t="str">
        <f>IF('都個人（女子）'!AC309="","",VLOOKUP(AC309,都個人!$J:$O,4,FALSE))</f>
        <v/>
      </c>
      <c r="C309" s="283"/>
      <c r="D309" s="283"/>
      <c r="E309" s="283"/>
      <c r="F309" s="284"/>
      <c r="G309" s="72" t="str">
        <f>IF('都個人（女子）'!AC309="","",VLOOKUP(AC309,都個人!$J:$O,5,FALSE))</f>
        <v/>
      </c>
      <c r="H309" s="66"/>
      <c r="I309" s="66"/>
      <c r="J309" s="66"/>
      <c r="K309" s="88"/>
      <c r="L309" s="89"/>
      <c r="M309" s="66"/>
      <c r="N309" s="66"/>
      <c r="O309" s="66"/>
      <c r="P309" s="88"/>
      <c r="Q309" s="89"/>
      <c r="R309" s="66"/>
      <c r="S309" s="66"/>
      <c r="T309" s="66"/>
      <c r="U309" s="88"/>
      <c r="V309" s="89"/>
      <c r="W309" s="177"/>
      <c r="X309" s="179"/>
    </row>
    <row r="310" spans="1:24" ht="19.5" customHeight="1">
      <c r="A310" s="177"/>
      <c r="B310" s="285"/>
      <c r="C310" s="285"/>
      <c r="D310" s="285"/>
      <c r="E310" s="285"/>
      <c r="F310" s="285"/>
      <c r="G310" s="286"/>
      <c r="H310" s="280" t="s">
        <v>5</v>
      </c>
      <c r="I310" s="287"/>
      <c r="J310" s="287"/>
      <c r="K310" s="287"/>
      <c r="L310" s="89"/>
      <c r="M310" s="280" t="s">
        <v>5</v>
      </c>
      <c r="N310" s="287"/>
      <c r="O310" s="287"/>
      <c r="P310" s="287"/>
      <c r="Q310" s="89"/>
      <c r="R310" s="280" t="s">
        <v>5</v>
      </c>
      <c r="S310" s="287"/>
      <c r="T310" s="287"/>
      <c r="U310" s="287"/>
      <c r="V310" s="89"/>
      <c r="W310" s="177"/>
      <c r="X310" s="179"/>
    </row>
    <row r="311" spans="1:24" ht="24.75" customHeight="1">
      <c r="A311" s="276" t="s">
        <v>4</v>
      </c>
      <c r="B311" s="279"/>
      <c r="C311" s="279"/>
      <c r="D311" s="279"/>
      <c r="E311" s="279"/>
      <c r="F311" s="279"/>
      <c r="G311" s="278"/>
      <c r="H311" s="177"/>
      <c r="I311" s="178"/>
      <c r="J311" s="178"/>
      <c r="K311" s="178"/>
      <c r="L311" s="179"/>
      <c r="M311" s="177"/>
      <c r="N311" s="178"/>
      <c r="O311" s="178"/>
      <c r="P311" s="178"/>
      <c r="Q311" s="179"/>
      <c r="R311" s="177"/>
      <c r="S311" s="178"/>
      <c r="T311" s="178"/>
      <c r="U311" s="178"/>
      <c r="V311" s="179"/>
      <c r="W311" s="177"/>
      <c r="X311" s="179"/>
    </row>
    <row r="312" spans="1:24" ht="4.5" customHeight="1">
      <c r="A312" s="288"/>
      <c r="B312" s="240"/>
      <c r="C312" s="240"/>
      <c r="D312" s="240"/>
      <c r="E312" s="240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</row>
    <row r="313" spans="1:24">
      <c r="A313" s="229" t="s">
        <v>63</v>
      </c>
      <c r="B313" s="229"/>
      <c r="C313" s="229"/>
      <c r="D313" s="229"/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30"/>
      <c r="R313" s="231" t="s">
        <v>3</v>
      </c>
      <c r="S313" s="231"/>
      <c r="T313" s="231"/>
      <c r="U313" s="231"/>
      <c r="V313" s="231"/>
      <c r="W313" s="231"/>
      <c r="X313" s="231"/>
    </row>
    <row r="314" spans="1:24">
      <c r="A314" s="229" t="s">
        <v>2</v>
      </c>
      <c r="B314" s="229"/>
      <c r="C314" s="229"/>
      <c r="D314" s="229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90"/>
      <c r="R314" s="231"/>
      <c r="S314" s="231"/>
      <c r="T314" s="231"/>
      <c r="U314" s="231"/>
      <c r="V314" s="231"/>
      <c r="W314" s="231"/>
      <c r="X314" s="231"/>
    </row>
    <row r="315" spans="1:24" ht="39.75" customHeight="1"/>
    <row r="316" spans="1:24" ht="34.5" customHeight="1"/>
    <row r="317" spans="1:24" ht="24.75" customHeight="1">
      <c r="A317" s="169" t="s">
        <v>12</v>
      </c>
      <c r="B317" s="169"/>
      <c r="C317" s="169"/>
      <c r="D317" s="172" t="str">
        <f>$D$2</f>
        <v>基本登録シートの年度に入力して下さい</v>
      </c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3"/>
      <c r="V317" s="249" t="s">
        <v>24</v>
      </c>
      <c r="W317" s="250"/>
      <c r="X317" s="251"/>
    </row>
    <row r="318" spans="1:24" ht="26.25" customHeight="1">
      <c r="A318" s="170"/>
      <c r="B318" s="170"/>
      <c r="C318" s="170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3"/>
      <c r="V318" s="233" t="str">
        <f>IF(VLOOKUP(AC325,都個人!$J:$O,2,FALSE)="","",VLOOKUP(AC325,都個人!$J:$O,2,FALSE))</f>
        <v/>
      </c>
      <c r="W318" s="234"/>
      <c r="X318" s="235"/>
    </row>
    <row r="319" spans="1:24" ht="27" customHeight="1">
      <c r="A319" s="177" t="s">
        <v>23</v>
      </c>
      <c r="B319" s="178"/>
      <c r="C319" s="179"/>
      <c r="D319" s="241"/>
      <c r="E319" s="82" t="s">
        <v>22</v>
      </c>
      <c r="F319" s="241"/>
      <c r="G319" s="249" t="s">
        <v>21</v>
      </c>
      <c r="H319" s="250"/>
      <c r="I319" s="251"/>
      <c r="J319" s="255" t="str">
        <f>基本登録!$B$2</f>
        <v>基本登録シートの学校番号に入力して下さい</v>
      </c>
      <c r="K319" s="256"/>
      <c r="L319" s="256"/>
      <c r="M319" s="256"/>
      <c r="N319" s="256"/>
      <c r="O319" s="256"/>
      <c r="P319" s="256"/>
      <c r="Q319" s="256"/>
      <c r="R319" s="256"/>
      <c r="S319" s="256"/>
      <c r="T319" s="257"/>
      <c r="U319" s="83"/>
      <c r="V319" s="236"/>
      <c r="W319" s="237"/>
      <c r="X319" s="238"/>
    </row>
    <row r="320" spans="1:24" ht="9.75" customHeight="1">
      <c r="A320" s="186">
        <f>基本登録!$B$1</f>
        <v>0</v>
      </c>
      <c r="B320" s="187"/>
      <c r="C320" s="188"/>
      <c r="D320" s="252"/>
      <c r="E320" s="258" t="s">
        <v>0</v>
      </c>
      <c r="F320" s="254"/>
      <c r="G320" s="261" t="s">
        <v>20</v>
      </c>
      <c r="H320" s="262"/>
      <c r="I320" s="263"/>
      <c r="J320" s="267">
        <f>基本登録!$B$3</f>
        <v>0</v>
      </c>
      <c r="K320" s="268"/>
      <c r="L320" s="268"/>
      <c r="M320" s="268"/>
      <c r="N320" s="268"/>
      <c r="O320" s="268"/>
      <c r="P320" s="268"/>
      <c r="Q320" s="268"/>
      <c r="R320" s="268"/>
      <c r="S320" s="268"/>
      <c r="T320" s="269"/>
      <c r="U320" s="239"/>
      <c r="V320" s="240"/>
      <c r="W320" s="240"/>
      <c r="X320" s="240"/>
    </row>
    <row r="321" spans="1:29" ht="16.5" customHeight="1">
      <c r="A321" s="189"/>
      <c r="B321" s="190"/>
      <c r="C321" s="191"/>
      <c r="D321" s="252"/>
      <c r="E321" s="259"/>
      <c r="F321" s="254"/>
      <c r="G321" s="264"/>
      <c r="H321" s="265"/>
      <c r="I321" s="266"/>
      <c r="J321" s="270"/>
      <c r="K321" s="271"/>
      <c r="L321" s="271"/>
      <c r="M321" s="271"/>
      <c r="N321" s="271"/>
      <c r="O321" s="271"/>
      <c r="P321" s="271"/>
      <c r="Q321" s="271"/>
      <c r="R321" s="271"/>
      <c r="S321" s="271"/>
      <c r="T321" s="272"/>
      <c r="U321" s="241"/>
      <c r="V321" s="243" t="s">
        <v>19</v>
      </c>
      <c r="W321" s="245" t="s">
        <v>11</v>
      </c>
      <c r="X321" s="246"/>
    </row>
    <row r="322" spans="1:29" ht="27" customHeight="1">
      <c r="A322" s="192"/>
      <c r="B322" s="193"/>
      <c r="C322" s="194"/>
      <c r="D322" s="253"/>
      <c r="E322" s="260"/>
      <c r="F322" s="242"/>
      <c r="G322" s="273" t="s">
        <v>18</v>
      </c>
      <c r="H322" s="274"/>
      <c r="I322" s="275"/>
      <c r="J322" s="80" t="s">
        <v>32</v>
      </c>
      <c r="K322" s="81" t="s">
        <v>33</v>
      </c>
      <c r="L322" s="81" t="s">
        <v>34</v>
      </c>
      <c r="M322" s="81" t="s">
        <v>35</v>
      </c>
      <c r="N322" s="81" t="s">
        <v>36</v>
      </c>
      <c r="O322" s="81" t="s">
        <v>37</v>
      </c>
      <c r="P322" s="81" t="s">
        <v>38</v>
      </c>
      <c r="Q322" s="63" t="str">
        <f>IF(AC325="","",AC325)</f>
        <v/>
      </c>
      <c r="R322" s="81" t="s">
        <v>39</v>
      </c>
      <c r="S322" s="58"/>
      <c r="T322" s="59"/>
      <c r="U322" s="242"/>
      <c r="V322" s="244"/>
      <c r="W322" s="247"/>
      <c r="X322" s="248"/>
    </row>
    <row r="323" spans="1:29" ht="4.5" customHeight="1"/>
    <row r="324" spans="1:29" ht="21.75" customHeight="1">
      <c r="A324" s="66" t="s">
        <v>10</v>
      </c>
      <c r="B324" s="276" t="s">
        <v>9</v>
      </c>
      <c r="C324" s="277"/>
      <c r="D324" s="277"/>
      <c r="E324" s="277"/>
      <c r="F324" s="278"/>
      <c r="G324" s="85" t="s">
        <v>8</v>
      </c>
      <c r="H324" s="86"/>
      <c r="I324" s="279" t="str">
        <f>IFERROR(VLOOKUP(D317,基本登録!$B$8:$G$13,5,FALSE),"")</f>
        <v>予選</v>
      </c>
      <c r="J324" s="279"/>
      <c r="K324" s="279"/>
      <c r="L324" s="87"/>
      <c r="M324" s="86"/>
      <c r="N324" s="279" t="str">
        <f>IFERROR(VLOOKUP(D317,基本登録!$B$8:$G$13,6,FALSE),"")</f>
        <v>準決勝</v>
      </c>
      <c r="O324" s="279"/>
      <c r="P324" s="279"/>
      <c r="Q324" s="87"/>
      <c r="R324" s="91"/>
      <c r="S324" s="277"/>
      <c r="T324" s="277"/>
      <c r="U324" s="277"/>
      <c r="V324" s="92"/>
      <c r="W324" s="280" t="s">
        <v>7</v>
      </c>
      <c r="X324" s="281"/>
    </row>
    <row r="325" spans="1:29" ht="21.75" customHeight="1">
      <c r="A325" s="71" t="str">
        <f>基本登録!$A$16</f>
        <v>１</v>
      </c>
      <c r="B325" s="282" t="str">
        <f>IF('都個人（女子）'!AC325="","",VLOOKUP(AC325,都個人!$J:$O,4,FALSE))</f>
        <v/>
      </c>
      <c r="C325" s="283"/>
      <c r="D325" s="283"/>
      <c r="E325" s="283"/>
      <c r="F325" s="284"/>
      <c r="G325" s="72" t="str">
        <f>IF('都個人（女子）'!AC325="","",VLOOKUP(AC325,都個人!$J:$O,5,FALSE))</f>
        <v/>
      </c>
      <c r="H325" s="84"/>
      <c r="I325" s="84"/>
      <c r="J325" s="84"/>
      <c r="K325" s="57"/>
      <c r="L325" s="89"/>
      <c r="M325" s="84"/>
      <c r="N325" s="84"/>
      <c r="O325" s="84"/>
      <c r="P325" s="57"/>
      <c r="Q325" s="89"/>
      <c r="R325" s="84"/>
      <c r="S325" s="84"/>
      <c r="T325" s="84"/>
      <c r="U325" s="57"/>
      <c r="V325" s="89"/>
      <c r="W325" s="177"/>
      <c r="X325" s="179"/>
      <c r="Y325" s="75"/>
      <c r="AC325" s="54" t="str">
        <f>都個人!J18</f>
        <v/>
      </c>
    </row>
    <row r="326" spans="1:29" ht="21.75" customHeight="1">
      <c r="A326" s="66" t="str">
        <f>基本登録!$A$17</f>
        <v>２</v>
      </c>
      <c r="B326" s="282" t="str">
        <f>IF('都個人（女子）'!AC326="","",VLOOKUP(AC326,都個人!$J:$O,4,FALSE))</f>
        <v/>
      </c>
      <c r="C326" s="283"/>
      <c r="D326" s="283"/>
      <c r="E326" s="283"/>
      <c r="F326" s="284"/>
      <c r="G326" s="72" t="str">
        <f>IF('都個人（女子）'!AC326="","",VLOOKUP(AC326,都個人!$J:$O,5,FALSE))</f>
        <v/>
      </c>
      <c r="H326" s="84"/>
      <c r="I326" s="84"/>
      <c r="J326" s="84"/>
      <c r="K326" s="57"/>
      <c r="L326" s="89"/>
      <c r="M326" s="84"/>
      <c r="N326" s="84"/>
      <c r="O326" s="84"/>
      <c r="P326" s="57"/>
      <c r="Q326" s="89"/>
      <c r="R326" s="84"/>
      <c r="S326" s="84"/>
      <c r="T326" s="84"/>
      <c r="U326" s="57"/>
      <c r="V326" s="89"/>
      <c r="W326" s="177"/>
      <c r="X326" s="179"/>
    </row>
    <row r="327" spans="1:29" ht="21.75" customHeight="1">
      <c r="A327" s="66" t="str">
        <f>基本登録!$A$18</f>
        <v>３</v>
      </c>
      <c r="B327" s="282" t="str">
        <f>IF('都個人（女子）'!AC327="","",VLOOKUP(AC327,都個人!$J:$O,4,FALSE))</f>
        <v/>
      </c>
      <c r="C327" s="283"/>
      <c r="D327" s="283"/>
      <c r="E327" s="283"/>
      <c r="F327" s="284"/>
      <c r="G327" s="72" t="str">
        <f>IF('都個人（女子）'!AC327="","",VLOOKUP(AC327,都個人!$J:$O,5,FALSE))</f>
        <v/>
      </c>
      <c r="H327" s="84"/>
      <c r="I327" s="84"/>
      <c r="J327" s="84"/>
      <c r="K327" s="57"/>
      <c r="L327" s="89"/>
      <c r="M327" s="84"/>
      <c r="N327" s="84"/>
      <c r="O327" s="84"/>
      <c r="P327" s="57"/>
      <c r="Q327" s="89"/>
      <c r="R327" s="84"/>
      <c r="S327" s="84"/>
      <c r="T327" s="84"/>
      <c r="U327" s="57"/>
      <c r="V327" s="89"/>
      <c r="W327" s="177"/>
      <c r="X327" s="179"/>
    </row>
    <row r="328" spans="1:29" ht="21.75" customHeight="1">
      <c r="A328" s="66" t="str">
        <f>基本登録!$A$19</f>
        <v>４</v>
      </c>
      <c r="B328" s="282" t="str">
        <f>IF('都個人（女子）'!AC328="","",VLOOKUP(AC328,都個人!$J:$O,4,FALSE))</f>
        <v/>
      </c>
      <c r="C328" s="283"/>
      <c r="D328" s="283"/>
      <c r="E328" s="283"/>
      <c r="F328" s="284"/>
      <c r="G328" s="72" t="str">
        <f>IF('都個人（女子）'!AC328="","",VLOOKUP(AC328,都個人!$J:$O,5,FALSE))</f>
        <v/>
      </c>
      <c r="H328" s="84"/>
      <c r="I328" s="84"/>
      <c r="J328" s="84"/>
      <c r="K328" s="57"/>
      <c r="L328" s="89"/>
      <c r="M328" s="84"/>
      <c r="N328" s="84"/>
      <c r="O328" s="84"/>
      <c r="P328" s="57"/>
      <c r="Q328" s="89"/>
      <c r="R328" s="84"/>
      <c r="S328" s="84"/>
      <c r="T328" s="84"/>
      <c r="U328" s="57"/>
      <c r="V328" s="89"/>
      <c r="W328" s="177"/>
      <c r="X328" s="179"/>
    </row>
    <row r="329" spans="1:29" ht="21.75" customHeight="1">
      <c r="A329" s="66" t="str">
        <f>基本登録!$A$20</f>
        <v>５</v>
      </c>
      <c r="B329" s="282" t="str">
        <f>IF('都個人（女子）'!AC329="","",VLOOKUP(AC329,都個人!$J:$O,4,FALSE))</f>
        <v/>
      </c>
      <c r="C329" s="283"/>
      <c r="D329" s="283"/>
      <c r="E329" s="283"/>
      <c r="F329" s="284"/>
      <c r="G329" s="72" t="str">
        <f>IF('都個人（女子）'!AC329="","",VLOOKUP(AC329,都個人!$J:$O,5,FALSE))</f>
        <v/>
      </c>
      <c r="H329" s="84"/>
      <c r="I329" s="84"/>
      <c r="J329" s="84"/>
      <c r="K329" s="57"/>
      <c r="L329" s="89"/>
      <c r="M329" s="84"/>
      <c r="N329" s="84"/>
      <c r="O329" s="84"/>
      <c r="P329" s="57"/>
      <c r="Q329" s="89"/>
      <c r="R329" s="84"/>
      <c r="S329" s="84"/>
      <c r="T329" s="84"/>
      <c r="U329" s="57"/>
      <c r="V329" s="89"/>
      <c r="W329" s="177"/>
      <c r="X329" s="179"/>
    </row>
    <row r="330" spans="1:29" ht="21.75" customHeight="1">
      <c r="A330" s="66" t="str">
        <f>基本登録!$A$21</f>
        <v>補</v>
      </c>
      <c r="B330" s="282" t="str">
        <f>IF('都個人（女子）'!AC330="","",VLOOKUP(AC330,都個人!$J:$O,4,FALSE))</f>
        <v/>
      </c>
      <c r="C330" s="283"/>
      <c r="D330" s="283"/>
      <c r="E330" s="283"/>
      <c r="F330" s="284"/>
      <c r="G330" s="72" t="str">
        <f>IF('都個人（女子）'!AC330="","",VLOOKUP(AC330,都個人!$J:$O,5,FALSE))</f>
        <v/>
      </c>
      <c r="H330" s="66"/>
      <c r="I330" s="66"/>
      <c r="J330" s="66"/>
      <c r="K330" s="88"/>
      <c r="L330" s="89"/>
      <c r="M330" s="66"/>
      <c r="N330" s="66"/>
      <c r="O330" s="66"/>
      <c r="P330" s="88"/>
      <c r="Q330" s="89"/>
      <c r="R330" s="66"/>
      <c r="S330" s="66"/>
      <c r="T330" s="66"/>
      <c r="U330" s="88"/>
      <c r="V330" s="89"/>
      <c r="W330" s="177"/>
      <c r="X330" s="179"/>
    </row>
    <row r="331" spans="1:29" ht="19.5" customHeight="1">
      <c r="A331" s="177"/>
      <c r="B331" s="285"/>
      <c r="C331" s="285"/>
      <c r="D331" s="285"/>
      <c r="E331" s="285"/>
      <c r="F331" s="285"/>
      <c r="G331" s="286"/>
      <c r="H331" s="280" t="s">
        <v>5</v>
      </c>
      <c r="I331" s="287"/>
      <c r="J331" s="287"/>
      <c r="K331" s="287"/>
      <c r="L331" s="89"/>
      <c r="M331" s="280" t="s">
        <v>5</v>
      </c>
      <c r="N331" s="287"/>
      <c r="O331" s="287"/>
      <c r="P331" s="287"/>
      <c r="Q331" s="89"/>
      <c r="R331" s="280" t="s">
        <v>5</v>
      </c>
      <c r="S331" s="287"/>
      <c r="T331" s="287"/>
      <c r="U331" s="287"/>
      <c r="V331" s="89"/>
      <c r="W331" s="177"/>
      <c r="X331" s="179"/>
    </row>
    <row r="332" spans="1:29" ht="24.75" customHeight="1">
      <c r="A332" s="276" t="s">
        <v>4</v>
      </c>
      <c r="B332" s="279"/>
      <c r="C332" s="279"/>
      <c r="D332" s="279"/>
      <c r="E332" s="279"/>
      <c r="F332" s="279"/>
      <c r="G332" s="278"/>
      <c r="H332" s="177"/>
      <c r="I332" s="178"/>
      <c r="J332" s="178"/>
      <c r="K332" s="178"/>
      <c r="L332" s="179"/>
      <c r="M332" s="177"/>
      <c r="N332" s="178"/>
      <c r="O332" s="178"/>
      <c r="P332" s="178"/>
      <c r="Q332" s="179"/>
      <c r="R332" s="177"/>
      <c r="S332" s="178"/>
      <c r="T332" s="178"/>
      <c r="U332" s="178"/>
      <c r="V332" s="179"/>
      <c r="W332" s="177"/>
      <c r="X332" s="179"/>
    </row>
    <row r="333" spans="1:29" ht="4.5" customHeight="1">
      <c r="A333" s="288"/>
      <c r="B333" s="240"/>
      <c r="C333" s="24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</row>
    <row r="334" spans="1:29">
      <c r="A334" s="229" t="s">
        <v>63</v>
      </c>
      <c r="B334" s="229"/>
      <c r="C334" s="229"/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30"/>
      <c r="R334" s="231" t="s">
        <v>3</v>
      </c>
      <c r="S334" s="231"/>
      <c r="T334" s="231"/>
      <c r="U334" s="231"/>
      <c r="V334" s="231"/>
      <c r="W334" s="231"/>
      <c r="X334" s="231"/>
    </row>
    <row r="335" spans="1:29">
      <c r="A335" s="229" t="s">
        <v>2</v>
      </c>
      <c r="B335" s="229"/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90"/>
      <c r="R335" s="231"/>
      <c r="S335" s="231"/>
      <c r="T335" s="231"/>
      <c r="U335" s="231"/>
      <c r="V335" s="231"/>
      <c r="W335" s="231"/>
      <c r="X335" s="231"/>
    </row>
    <row r="336" spans="1:29" ht="39.75" customHeight="1"/>
    <row r="337" spans="1:29" ht="34.5" customHeight="1"/>
    <row r="338" spans="1:29" ht="24.75" customHeight="1">
      <c r="A338" s="169" t="s">
        <v>12</v>
      </c>
      <c r="B338" s="169"/>
      <c r="C338" s="169"/>
      <c r="D338" s="172" t="str">
        <f>$D$2</f>
        <v>基本登録シートの年度に入力して下さい</v>
      </c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3"/>
      <c r="V338" s="249" t="s">
        <v>24</v>
      </c>
      <c r="W338" s="250"/>
      <c r="X338" s="251"/>
    </row>
    <row r="339" spans="1:29" ht="26.25" customHeight="1">
      <c r="A339" s="170"/>
      <c r="B339" s="170"/>
      <c r="C339" s="170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3"/>
      <c r="V339" s="233" t="str">
        <f>IF(VLOOKUP(AC346,都個人!$J:$O,2,FALSE)="","",VLOOKUP(AC346,都個人!$J:$O,2,FALSE))</f>
        <v/>
      </c>
      <c r="W339" s="234"/>
      <c r="X339" s="235"/>
    </row>
    <row r="340" spans="1:29" ht="27" customHeight="1">
      <c r="A340" s="177" t="s">
        <v>23</v>
      </c>
      <c r="B340" s="178"/>
      <c r="C340" s="179"/>
      <c r="D340" s="241"/>
      <c r="E340" s="82" t="s">
        <v>22</v>
      </c>
      <c r="F340" s="241"/>
      <c r="G340" s="249" t="s">
        <v>21</v>
      </c>
      <c r="H340" s="250"/>
      <c r="I340" s="251"/>
      <c r="J340" s="255" t="str">
        <f>基本登録!$B$2</f>
        <v>基本登録シートの学校番号に入力して下さい</v>
      </c>
      <c r="K340" s="256"/>
      <c r="L340" s="256"/>
      <c r="M340" s="256"/>
      <c r="N340" s="256"/>
      <c r="O340" s="256"/>
      <c r="P340" s="256"/>
      <c r="Q340" s="256"/>
      <c r="R340" s="256"/>
      <c r="S340" s="256"/>
      <c r="T340" s="257"/>
      <c r="U340" s="83"/>
      <c r="V340" s="236"/>
      <c r="W340" s="237"/>
      <c r="X340" s="238"/>
    </row>
    <row r="341" spans="1:29" ht="9.75" customHeight="1">
      <c r="A341" s="186">
        <f>基本登録!$B$1</f>
        <v>0</v>
      </c>
      <c r="B341" s="187"/>
      <c r="C341" s="188"/>
      <c r="D341" s="252"/>
      <c r="E341" s="258" t="s">
        <v>0</v>
      </c>
      <c r="F341" s="254"/>
      <c r="G341" s="261" t="s">
        <v>20</v>
      </c>
      <c r="H341" s="262"/>
      <c r="I341" s="263"/>
      <c r="J341" s="267">
        <f>基本登録!$B$3</f>
        <v>0</v>
      </c>
      <c r="K341" s="268"/>
      <c r="L341" s="268"/>
      <c r="M341" s="268"/>
      <c r="N341" s="268"/>
      <c r="O341" s="268"/>
      <c r="P341" s="268"/>
      <c r="Q341" s="268"/>
      <c r="R341" s="268"/>
      <c r="S341" s="268"/>
      <c r="T341" s="269"/>
      <c r="U341" s="239"/>
      <c r="V341" s="240"/>
      <c r="W341" s="240"/>
      <c r="X341" s="240"/>
    </row>
    <row r="342" spans="1:29" ht="16.5" customHeight="1">
      <c r="A342" s="189"/>
      <c r="B342" s="190"/>
      <c r="C342" s="191"/>
      <c r="D342" s="252"/>
      <c r="E342" s="259"/>
      <c r="F342" s="254"/>
      <c r="G342" s="264"/>
      <c r="H342" s="265"/>
      <c r="I342" s="266"/>
      <c r="J342" s="270"/>
      <c r="K342" s="271"/>
      <c r="L342" s="271"/>
      <c r="M342" s="271"/>
      <c r="N342" s="271"/>
      <c r="O342" s="271"/>
      <c r="P342" s="271"/>
      <c r="Q342" s="271"/>
      <c r="R342" s="271"/>
      <c r="S342" s="271"/>
      <c r="T342" s="272"/>
      <c r="U342" s="241"/>
      <c r="V342" s="243" t="s">
        <v>19</v>
      </c>
      <c r="W342" s="245" t="s">
        <v>11</v>
      </c>
      <c r="X342" s="246"/>
    </row>
    <row r="343" spans="1:29" ht="27" customHeight="1">
      <c r="A343" s="192"/>
      <c r="B343" s="193"/>
      <c r="C343" s="194"/>
      <c r="D343" s="253"/>
      <c r="E343" s="260"/>
      <c r="F343" s="242"/>
      <c r="G343" s="273" t="s">
        <v>18</v>
      </c>
      <c r="H343" s="274"/>
      <c r="I343" s="275"/>
      <c r="J343" s="80" t="s">
        <v>32</v>
      </c>
      <c r="K343" s="81" t="s">
        <v>33</v>
      </c>
      <c r="L343" s="81" t="s">
        <v>34</v>
      </c>
      <c r="M343" s="81" t="s">
        <v>35</v>
      </c>
      <c r="N343" s="81" t="s">
        <v>36</v>
      </c>
      <c r="O343" s="81" t="s">
        <v>37</v>
      </c>
      <c r="P343" s="81" t="s">
        <v>38</v>
      </c>
      <c r="Q343" s="63" t="str">
        <f>IF(AC346="","",AC346)</f>
        <v/>
      </c>
      <c r="R343" s="81" t="s">
        <v>39</v>
      </c>
      <c r="S343" s="58"/>
      <c r="T343" s="59"/>
      <c r="U343" s="242"/>
      <c r="V343" s="244"/>
      <c r="W343" s="247"/>
      <c r="X343" s="248"/>
    </row>
    <row r="344" spans="1:29" ht="4.5" customHeight="1"/>
    <row r="345" spans="1:29" ht="21.75" customHeight="1">
      <c r="A345" s="66" t="s">
        <v>10</v>
      </c>
      <c r="B345" s="276" t="s">
        <v>9</v>
      </c>
      <c r="C345" s="277"/>
      <c r="D345" s="277"/>
      <c r="E345" s="277"/>
      <c r="F345" s="278"/>
      <c r="G345" s="85" t="s">
        <v>8</v>
      </c>
      <c r="H345" s="86"/>
      <c r="I345" s="279" t="str">
        <f>IFERROR(VLOOKUP(D338,基本登録!$B$8:$G$13,5,FALSE),"")</f>
        <v>予選</v>
      </c>
      <c r="J345" s="279"/>
      <c r="K345" s="279"/>
      <c r="L345" s="87"/>
      <c r="M345" s="86"/>
      <c r="N345" s="279" t="str">
        <f>IFERROR(VLOOKUP(D338,基本登録!$B$8:$G$13,6,FALSE),"")</f>
        <v>準決勝</v>
      </c>
      <c r="O345" s="279"/>
      <c r="P345" s="279"/>
      <c r="Q345" s="87"/>
      <c r="R345" s="91"/>
      <c r="S345" s="277"/>
      <c r="T345" s="277"/>
      <c r="U345" s="277"/>
      <c r="V345" s="92"/>
      <c r="W345" s="280" t="s">
        <v>7</v>
      </c>
      <c r="X345" s="281"/>
    </row>
    <row r="346" spans="1:29" ht="21.75" customHeight="1">
      <c r="A346" s="71" t="str">
        <f>基本登録!$A$16</f>
        <v>１</v>
      </c>
      <c r="B346" s="282" t="str">
        <f>IF('都個人（女子）'!AC346="","",VLOOKUP(AC346,都個人!$J:$O,4,FALSE))</f>
        <v/>
      </c>
      <c r="C346" s="283"/>
      <c r="D346" s="283"/>
      <c r="E346" s="283"/>
      <c r="F346" s="284"/>
      <c r="G346" s="72" t="str">
        <f>IF('都個人（女子）'!AC346="","",VLOOKUP(AC346,都個人!$J:$O,5,FALSE))</f>
        <v/>
      </c>
      <c r="H346" s="84"/>
      <c r="I346" s="84"/>
      <c r="J346" s="84"/>
      <c r="K346" s="57"/>
      <c r="L346" s="89"/>
      <c r="M346" s="84"/>
      <c r="N346" s="84"/>
      <c r="O346" s="84"/>
      <c r="P346" s="57"/>
      <c r="Q346" s="89"/>
      <c r="R346" s="84"/>
      <c r="S346" s="84"/>
      <c r="T346" s="84"/>
      <c r="U346" s="57"/>
      <c r="V346" s="89"/>
      <c r="W346" s="177"/>
      <c r="X346" s="179"/>
      <c r="Y346" s="75"/>
      <c r="AC346" s="54" t="str">
        <f>都個人!J19</f>
        <v/>
      </c>
    </row>
    <row r="347" spans="1:29" ht="21.75" customHeight="1">
      <c r="A347" s="66" t="str">
        <f>基本登録!$A$17</f>
        <v>２</v>
      </c>
      <c r="B347" s="282" t="str">
        <f>IF('都個人（女子）'!AC347="","",VLOOKUP(AC347,都個人!$J:$O,4,FALSE))</f>
        <v/>
      </c>
      <c r="C347" s="283"/>
      <c r="D347" s="283"/>
      <c r="E347" s="283"/>
      <c r="F347" s="284"/>
      <c r="G347" s="72" t="str">
        <f>IF('都個人（女子）'!AC347="","",VLOOKUP(AC347,都個人!$J:$O,5,FALSE))</f>
        <v/>
      </c>
      <c r="H347" s="84"/>
      <c r="I347" s="84"/>
      <c r="J347" s="84"/>
      <c r="K347" s="57"/>
      <c r="L347" s="89"/>
      <c r="M347" s="84"/>
      <c r="N347" s="84"/>
      <c r="O347" s="84"/>
      <c r="P347" s="57"/>
      <c r="Q347" s="89"/>
      <c r="R347" s="84"/>
      <c r="S347" s="84"/>
      <c r="T347" s="84"/>
      <c r="U347" s="57"/>
      <c r="V347" s="89"/>
      <c r="W347" s="177"/>
      <c r="X347" s="179"/>
    </row>
    <row r="348" spans="1:29" ht="21.75" customHeight="1">
      <c r="A348" s="66" t="str">
        <f>基本登録!$A$18</f>
        <v>３</v>
      </c>
      <c r="B348" s="282" t="str">
        <f>IF('都個人（女子）'!AC348="","",VLOOKUP(AC348,都個人!$J:$O,4,FALSE))</f>
        <v/>
      </c>
      <c r="C348" s="283"/>
      <c r="D348" s="283"/>
      <c r="E348" s="283"/>
      <c r="F348" s="284"/>
      <c r="G348" s="72" t="str">
        <f>IF('都個人（女子）'!AC348="","",VLOOKUP(AC348,都個人!$J:$O,5,FALSE))</f>
        <v/>
      </c>
      <c r="H348" s="84"/>
      <c r="I348" s="84"/>
      <c r="J348" s="84"/>
      <c r="K348" s="57"/>
      <c r="L348" s="89"/>
      <c r="M348" s="84"/>
      <c r="N348" s="84"/>
      <c r="O348" s="84"/>
      <c r="P348" s="57"/>
      <c r="Q348" s="89"/>
      <c r="R348" s="84"/>
      <c r="S348" s="84"/>
      <c r="T348" s="84"/>
      <c r="U348" s="57"/>
      <c r="V348" s="89"/>
      <c r="W348" s="177"/>
      <c r="X348" s="179"/>
    </row>
    <row r="349" spans="1:29" ht="21.75" customHeight="1">
      <c r="A349" s="66" t="str">
        <f>基本登録!$A$19</f>
        <v>４</v>
      </c>
      <c r="B349" s="282" t="str">
        <f>IF('都個人（女子）'!AC349="","",VLOOKUP(AC349,都個人!$J:$O,4,FALSE))</f>
        <v/>
      </c>
      <c r="C349" s="283"/>
      <c r="D349" s="283"/>
      <c r="E349" s="283"/>
      <c r="F349" s="284"/>
      <c r="G349" s="72" t="str">
        <f>IF('都個人（女子）'!AC349="","",VLOOKUP(AC349,都個人!$J:$O,5,FALSE))</f>
        <v/>
      </c>
      <c r="H349" s="84"/>
      <c r="I349" s="84"/>
      <c r="J349" s="84"/>
      <c r="K349" s="57"/>
      <c r="L349" s="89"/>
      <c r="M349" s="84"/>
      <c r="N349" s="84"/>
      <c r="O349" s="84"/>
      <c r="P349" s="57"/>
      <c r="Q349" s="89"/>
      <c r="R349" s="84"/>
      <c r="S349" s="84"/>
      <c r="T349" s="84"/>
      <c r="U349" s="57"/>
      <c r="V349" s="89"/>
      <c r="W349" s="177"/>
      <c r="X349" s="179"/>
    </row>
    <row r="350" spans="1:29" ht="21.75" customHeight="1">
      <c r="A350" s="66" t="str">
        <f>基本登録!$A$20</f>
        <v>５</v>
      </c>
      <c r="B350" s="282" t="str">
        <f>IF('都個人（女子）'!AC350="","",VLOOKUP(AC350,都個人!$J:$O,4,FALSE))</f>
        <v/>
      </c>
      <c r="C350" s="283"/>
      <c r="D350" s="283"/>
      <c r="E350" s="283"/>
      <c r="F350" s="284"/>
      <c r="G350" s="72" t="str">
        <f>IF('都個人（女子）'!AC350="","",VLOOKUP(AC350,都個人!$J:$O,5,FALSE))</f>
        <v/>
      </c>
      <c r="H350" s="84"/>
      <c r="I350" s="84"/>
      <c r="J350" s="84"/>
      <c r="K350" s="57"/>
      <c r="L350" s="89"/>
      <c r="M350" s="84"/>
      <c r="N350" s="84"/>
      <c r="O350" s="84"/>
      <c r="P350" s="57"/>
      <c r="Q350" s="89"/>
      <c r="R350" s="84"/>
      <c r="S350" s="84"/>
      <c r="T350" s="84"/>
      <c r="U350" s="57"/>
      <c r="V350" s="89"/>
      <c r="W350" s="177"/>
      <c r="X350" s="179"/>
    </row>
    <row r="351" spans="1:29" ht="21.75" customHeight="1">
      <c r="A351" s="66" t="str">
        <f>基本登録!$A$21</f>
        <v>補</v>
      </c>
      <c r="B351" s="282" t="str">
        <f>IF('都個人（女子）'!AC351="","",VLOOKUP(AC351,都個人!$J:$O,4,FALSE))</f>
        <v/>
      </c>
      <c r="C351" s="283"/>
      <c r="D351" s="283"/>
      <c r="E351" s="283"/>
      <c r="F351" s="284"/>
      <c r="G351" s="72" t="str">
        <f>IF('都個人（女子）'!AC351="","",VLOOKUP(AC351,都個人!$J:$O,5,FALSE))</f>
        <v/>
      </c>
      <c r="H351" s="66"/>
      <c r="I351" s="66"/>
      <c r="J351" s="66"/>
      <c r="K351" s="88"/>
      <c r="L351" s="89"/>
      <c r="M351" s="66"/>
      <c r="N351" s="66"/>
      <c r="O351" s="66"/>
      <c r="P351" s="88"/>
      <c r="Q351" s="89"/>
      <c r="R351" s="66"/>
      <c r="S351" s="66"/>
      <c r="T351" s="66"/>
      <c r="U351" s="88"/>
      <c r="V351" s="89"/>
      <c r="W351" s="177"/>
      <c r="X351" s="179"/>
    </row>
    <row r="352" spans="1:29" ht="19.5" customHeight="1">
      <c r="A352" s="177"/>
      <c r="B352" s="285"/>
      <c r="C352" s="285"/>
      <c r="D352" s="285"/>
      <c r="E352" s="285"/>
      <c r="F352" s="285"/>
      <c r="G352" s="286"/>
      <c r="H352" s="280" t="s">
        <v>5</v>
      </c>
      <c r="I352" s="287"/>
      <c r="J352" s="287"/>
      <c r="K352" s="287"/>
      <c r="L352" s="89"/>
      <c r="M352" s="280" t="s">
        <v>5</v>
      </c>
      <c r="N352" s="287"/>
      <c r="O352" s="287"/>
      <c r="P352" s="287"/>
      <c r="Q352" s="89"/>
      <c r="R352" s="280" t="s">
        <v>5</v>
      </c>
      <c r="S352" s="287"/>
      <c r="T352" s="287"/>
      <c r="U352" s="287"/>
      <c r="V352" s="89"/>
      <c r="W352" s="177"/>
      <c r="X352" s="179"/>
    </row>
    <row r="353" spans="1:29" ht="24.75" customHeight="1">
      <c r="A353" s="276" t="s">
        <v>4</v>
      </c>
      <c r="B353" s="279"/>
      <c r="C353" s="279"/>
      <c r="D353" s="279"/>
      <c r="E353" s="279"/>
      <c r="F353" s="279"/>
      <c r="G353" s="278"/>
      <c r="H353" s="177"/>
      <c r="I353" s="178"/>
      <c r="J353" s="178"/>
      <c r="K353" s="178"/>
      <c r="L353" s="179"/>
      <c r="M353" s="177"/>
      <c r="N353" s="178"/>
      <c r="O353" s="178"/>
      <c r="P353" s="178"/>
      <c r="Q353" s="179"/>
      <c r="R353" s="177"/>
      <c r="S353" s="178"/>
      <c r="T353" s="178"/>
      <c r="U353" s="178"/>
      <c r="V353" s="179"/>
      <c r="W353" s="177"/>
      <c r="X353" s="179"/>
    </row>
    <row r="354" spans="1:29" ht="4.5" customHeight="1">
      <c r="A354" s="288"/>
      <c r="B354" s="240"/>
      <c r="C354" s="24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</row>
    <row r="355" spans="1:29">
      <c r="A355" s="229" t="s">
        <v>63</v>
      </c>
      <c r="B355" s="229"/>
      <c r="C355" s="229"/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30"/>
      <c r="R355" s="231" t="s">
        <v>3</v>
      </c>
      <c r="S355" s="231"/>
      <c r="T355" s="231"/>
      <c r="U355" s="231"/>
      <c r="V355" s="231"/>
      <c r="W355" s="231"/>
      <c r="X355" s="231"/>
    </row>
    <row r="356" spans="1:29">
      <c r="A356" s="229" t="s">
        <v>2</v>
      </c>
      <c r="B356" s="229"/>
      <c r="C356" s="229"/>
      <c r="D356" s="229"/>
      <c r="E356" s="229"/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90"/>
      <c r="R356" s="231"/>
      <c r="S356" s="231"/>
      <c r="T356" s="231"/>
      <c r="U356" s="231"/>
      <c r="V356" s="231"/>
      <c r="W356" s="231"/>
      <c r="X356" s="231"/>
    </row>
    <row r="357" spans="1:29" ht="39.75" customHeight="1"/>
    <row r="358" spans="1:29" ht="34.5" customHeight="1"/>
    <row r="359" spans="1:29" ht="24.75" customHeight="1">
      <c r="A359" s="169" t="s">
        <v>12</v>
      </c>
      <c r="B359" s="169"/>
      <c r="C359" s="169"/>
      <c r="D359" s="172" t="str">
        <f>$D$2</f>
        <v>基本登録シートの年度に入力して下さい</v>
      </c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3"/>
      <c r="V359" s="249" t="s">
        <v>24</v>
      </c>
      <c r="W359" s="250"/>
      <c r="X359" s="251"/>
    </row>
    <row r="360" spans="1:29" ht="26.25" customHeight="1">
      <c r="A360" s="170"/>
      <c r="B360" s="170"/>
      <c r="C360" s="170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3"/>
      <c r="V360" s="233" t="str">
        <f>IF(VLOOKUP(AC367,都個人!$J:$O,2,FALSE)="","",VLOOKUP(AC367,都個人!$J:$O,2,FALSE))</f>
        <v/>
      </c>
      <c r="W360" s="234"/>
      <c r="X360" s="235"/>
    </row>
    <row r="361" spans="1:29" ht="27" customHeight="1">
      <c r="A361" s="177" t="s">
        <v>23</v>
      </c>
      <c r="B361" s="178"/>
      <c r="C361" s="179"/>
      <c r="D361" s="241"/>
      <c r="E361" s="82" t="s">
        <v>22</v>
      </c>
      <c r="F361" s="241"/>
      <c r="G361" s="249" t="s">
        <v>21</v>
      </c>
      <c r="H361" s="250"/>
      <c r="I361" s="251"/>
      <c r="J361" s="255" t="str">
        <f>基本登録!$B$2</f>
        <v>基本登録シートの学校番号に入力して下さい</v>
      </c>
      <c r="K361" s="256"/>
      <c r="L361" s="256"/>
      <c r="M361" s="256"/>
      <c r="N361" s="256"/>
      <c r="O361" s="256"/>
      <c r="P361" s="256"/>
      <c r="Q361" s="256"/>
      <c r="R361" s="256"/>
      <c r="S361" s="256"/>
      <c r="T361" s="257"/>
      <c r="U361" s="83"/>
      <c r="V361" s="236"/>
      <c r="W361" s="237"/>
      <c r="X361" s="238"/>
    </row>
    <row r="362" spans="1:29" ht="9.75" customHeight="1">
      <c r="A362" s="186">
        <f>基本登録!$B$1</f>
        <v>0</v>
      </c>
      <c r="B362" s="187"/>
      <c r="C362" s="188"/>
      <c r="D362" s="252"/>
      <c r="E362" s="258" t="s">
        <v>0</v>
      </c>
      <c r="F362" s="254"/>
      <c r="G362" s="261" t="s">
        <v>20</v>
      </c>
      <c r="H362" s="262"/>
      <c r="I362" s="263"/>
      <c r="J362" s="267">
        <f>基本登録!$B$3</f>
        <v>0</v>
      </c>
      <c r="K362" s="268"/>
      <c r="L362" s="268"/>
      <c r="M362" s="268"/>
      <c r="N362" s="268"/>
      <c r="O362" s="268"/>
      <c r="P362" s="268"/>
      <c r="Q362" s="268"/>
      <c r="R362" s="268"/>
      <c r="S362" s="268"/>
      <c r="T362" s="269"/>
      <c r="U362" s="239"/>
      <c r="V362" s="240"/>
      <c r="W362" s="240"/>
      <c r="X362" s="240"/>
    </row>
    <row r="363" spans="1:29" ht="16.5" customHeight="1">
      <c r="A363" s="189"/>
      <c r="B363" s="190"/>
      <c r="C363" s="191"/>
      <c r="D363" s="252"/>
      <c r="E363" s="259"/>
      <c r="F363" s="254"/>
      <c r="G363" s="264"/>
      <c r="H363" s="265"/>
      <c r="I363" s="266"/>
      <c r="J363" s="270"/>
      <c r="K363" s="271"/>
      <c r="L363" s="271"/>
      <c r="M363" s="271"/>
      <c r="N363" s="271"/>
      <c r="O363" s="271"/>
      <c r="P363" s="271"/>
      <c r="Q363" s="271"/>
      <c r="R363" s="271"/>
      <c r="S363" s="271"/>
      <c r="T363" s="272"/>
      <c r="U363" s="241"/>
      <c r="V363" s="243" t="s">
        <v>19</v>
      </c>
      <c r="W363" s="245" t="s">
        <v>11</v>
      </c>
      <c r="X363" s="246"/>
    </row>
    <row r="364" spans="1:29" ht="27" customHeight="1">
      <c r="A364" s="192"/>
      <c r="B364" s="193"/>
      <c r="C364" s="194"/>
      <c r="D364" s="253"/>
      <c r="E364" s="260"/>
      <c r="F364" s="242"/>
      <c r="G364" s="273" t="s">
        <v>18</v>
      </c>
      <c r="H364" s="274"/>
      <c r="I364" s="275"/>
      <c r="J364" s="80" t="s">
        <v>32</v>
      </c>
      <c r="K364" s="81" t="s">
        <v>33</v>
      </c>
      <c r="L364" s="81" t="s">
        <v>34</v>
      </c>
      <c r="M364" s="81" t="s">
        <v>35</v>
      </c>
      <c r="N364" s="81" t="s">
        <v>36</v>
      </c>
      <c r="O364" s="81" t="s">
        <v>37</v>
      </c>
      <c r="P364" s="81" t="s">
        <v>38</v>
      </c>
      <c r="Q364" s="63" t="str">
        <f>IF(AC367="","",AC367)</f>
        <v/>
      </c>
      <c r="R364" s="81" t="s">
        <v>39</v>
      </c>
      <c r="S364" s="58"/>
      <c r="T364" s="59"/>
      <c r="U364" s="242"/>
      <c r="V364" s="244"/>
      <c r="W364" s="247"/>
      <c r="X364" s="248"/>
    </row>
    <row r="365" spans="1:29" ht="4.5" customHeight="1"/>
    <row r="366" spans="1:29" ht="21.75" customHeight="1">
      <c r="A366" s="66" t="s">
        <v>10</v>
      </c>
      <c r="B366" s="276" t="s">
        <v>9</v>
      </c>
      <c r="C366" s="277"/>
      <c r="D366" s="277"/>
      <c r="E366" s="277"/>
      <c r="F366" s="278"/>
      <c r="G366" s="85" t="s">
        <v>8</v>
      </c>
      <c r="H366" s="86"/>
      <c r="I366" s="279" t="str">
        <f>IFERROR(VLOOKUP(D359,基本登録!$B$8:$G$13,5,FALSE),"")</f>
        <v>予選</v>
      </c>
      <c r="J366" s="279"/>
      <c r="K366" s="279"/>
      <c r="L366" s="87"/>
      <c r="M366" s="86"/>
      <c r="N366" s="279" t="str">
        <f>IFERROR(VLOOKUP(D359,基本登録!$B$8:$G$13,6,FALSE),"")</f>
        <v>準決勝</v>
      </c>
      <c r="O366" s="279"/>
      <c r="P366" s="279"/>
      <c r="Q366" s="87"/>
      <c r="R366" s="91"/>
      <c r="S366" s="277"/>
      <c r="T366" s="277"/>
      <c r="U366" s="277"/>
      <c r="V366" s="92"/>
      <c r="W366" s="280" t="s">
        <v>7</v>
      </c>
      <c r="X366" s="281"/>
    </row>
    <row r="367" spans="1:29" ht="21.75" customHeight="1">
      <c r="A367" s="71" t="str">
        <f>基本登録!$A$16</f>
        <v>１</v>
      </c>
      <c r="B367" s="282" t="str">
        <f>IF('都個人（女子）'!AC367="","",VLOOKUP(AC367,都個人!$J:$O,4,FALSE))</f>
        <v/>
      </c>
      <c r="C367" s="283"/>
      <c r="D367" s="283"/>
      <c r="E367" s="283"/>
      <c r="F367" s="284"/>
      <c r="G367" s="72" t="str">
        <f>IF('都個人（女子）'!AC367="","",VLOOKUP(AC367,都個人!$J:$O,5,FALSE))</f>
        <v/>
      </c>
      <c r="H367" s="84"/>
      <c r="I367" s="84"/>
      <c r="J367" s="84"/>
      <c r="K367" s="57"/>
      <c r="L367" s="89"/>
      <c r="M367" s="84"/>
      <c r="N367" s="84"/>
      <c r="O367" s="84"/>
      <c r="P367" s="57"/>
      <c r="Q367" s="89"/>
      <c r="R367" s="84"/>
      <c r="S367" s="84"/>
      <c r="T367" s="84"/>
      <c r="U367" s="57"/>
      <c r="V367" s="89"/>
      <c r="W367" s="177"/>
      <c r="X367" s="179"/>
      <c r="Y367" s="75"/>
      <c r="AC367" s="54" t="str">
        <f>都個人!J20</f>
        <v/>
      </c>
    </row>
    <row r="368" spans="1:29" ht="21.75" customHeight="1">
      <c r="A368" s="66" t="str">
        <f>基本登録!$A$17</f>
        <v>２</v>
      </c>
      <c r="B368" s="282" t="str">
        <f>IF('都個人（女子）'!AC368="","",VLOOKUP(AC368,都個人!$J:$O,4,FALSE))</f>
        <v/>
      </c>
      <c r="C368" s="283"/>
      <c r="D368" s="283"/>
      <c r="E368" s="283"/>
      <c r="F368" s="284"/>
      <c r="G368" s="72" t="str">
        <f>IF('都個人（女子）'!AC368="","",VLOOKUP(AC368,都個人!$J:$O,5,FALSE))</f>
        <v/>
      </c>
      <c r="H368" s="84"/>
      <c r="I368" s="84"/>
      <c r="J368" s="84"/>
      <c r="K368" s="57"/>
      <c r="L368" s="89"/>
      <c r="M368" s="84"/>
      <c r="N368" s="84"/>
      <c r="O368" s="84"/>
      <c r="P368" s="57"/>
      <c r="Q368" s="89"/>
      <c r="R368" s="84"/>
      <c r="S368" s="84"/>
      <c r="T368" s="84"/>
      <c r="U368" s="57"/>
      <c r="V368" s="89"/>
      <c r="W368" s="177"/>
      <c r="X368" s="179"/>
    </row>
    <row r="369" spans="1:24" ht="21.75" customHeight="1">
      <c r="A369" s="66" t="str">
        <f>基本登録!$A$18</f>
        <v>３</v>
      </c>
      <c r="B369" s="282" t="str">
        <f>IF('都個人（女子）'!AC369="","",VLOOKUP(AC369,都個人!$J:$O,4,FALSE))</f>
        <v/>
      </c>
      <c r="C369" s="283"/>
      <c r="D369" s="283"/>
      <c r="E369" s="283"/>
      <c r="F369" s="284"/>
      <c r="G369" s="72" t="str">
        <f>IF('都個人（女子）'!AC369="","",VLOOKUP(AC369,都個人!$J:$O,5,FALSE))</f>
        <v/>
      </c>
      <c r="H369" s="84"/>
      <c r="I369" s="84"/>
      <c r="J369" s="84"/>
      <c r="K369" s="57"/>
      <c r="L369" s="89"/>
      <c r="M369" s="84"/>
      <c r="N369" s="84"/>
      <c r="O369" s="84"/>
      <c r="P369" s="57"/>
      <c r="Q369" s="89"/>
      <c r="R369" s="84"/>
      <c r="S369" s="84"/>
      <c r="T369" s="84"/>
      <c r="U369" s="57"/>
      <c r="V369" s="89"/>
      <c r="W369" s="177"/>
      <c r="X369" s="179"/>
    </row>
    <row r="370" spans="1:24" ht="21.75" customHeight="1">
      <c r="A370" s="66" t="str">
        <f>基本登録!$A$19</f>
        <v>４</v>
      </c>
      <c r="B370" s="282" t="str">
        <f>IF('都個人（女子）'!AC370="","",VLOOKUP(AC370,都個人!$J:$O,4,FALSE))</f>
        <v/>
      </c>
      <c r="C370" s="283"/>
      <c r="D370" s="283"/>
      <c r="E370" s="283"/>
      <c r="F370" s="284"/>
      <c r="G370" s="72" t="str">
        <f>IF('都個人（女子）'!AC370="","",VLOOKUP(AC370,都個人!$J:$O,5,FALSE))</f>
        <v/>
      </c>
      <c r="H370" s="84"/>
      <c r="I370" s="84"/>
      <c r="J370" s="84"/>
      <c r="K370" s="57"/>
      <c r="L370" s="89"/>
      <c r="M370" s="84"/>
      <c r="N370" s="84"/>
      <c r="O370" s="84"/>
      <c r="P370" s="57"/>
      <c r="Q370" s="89"/>
      <c r="R370" s="84"/>
      <c r="S370" s="84"/>
      <c r="T370" s="84"/>
      <c r="U370" s="57"/>
      <c r="V370" s="89"/>
      <c r="W370" s="177"/>
      <c r="X370" s="179"/>
    </row>
    <row r="371" spans="1:24" ht="21.75" customHeight="1">
      <c r="A371" s="66" t="str">
        <f>基本登録!$A$20</f>
        <v>５</v>
      </c>
      <c r="B371" s="282" t="str">
        <f>IF('都個人（女子）'!AC371="","",VLOOKUP(AC371,都個人!$J:$O,4,FALSE))</f>
        <v/>
      </c>
      <c r="C371" s="283"/>
      <c r="D371" s="283"/>
      <c r="E371" s="283"/>
      <c r="F371" s="284"/>
      <c r="G371" s="72" t="str">
        <f>IF('都個人（女子）'!AC371="","",VLOOKUP(AC371,都個人!$J:$O,5,FALSE))</f>
        <v/>
      </c>
      <c r="H371" s="84"/>
      <c r="I371" s="84"/>
      <c r="J371" s="84"/>
      <c r="K371" s="57"/>
      <c r="L371" s="89"/>
      <c r="M371" s="84"/>
      <c r="N371" s="84"/>
      <c r="O371" s="84"/>
      <c r="P371" s="57"/>
      <c r="Q371" s="89"/>
      <c r="R371" s="84"/>
      <c r="S371" s="84"/>
      <c r="T371" s="84"/>
      <c r="U371" s="57"/>
      <c r="V371" s="89"/>
      <c r="W371" s="177"/>
      <c r="X371" s="179"/>
    </row>
    <row r="372" spans="1:24" ht="21.75" customHeight="1">
      <c r="A372" s="66" t="str">
        <f>基本登録!$A$21</f>
        <v>補</v>
      </c>
      <c r="B372" s="282" t="str">
        <f>IF('都個人（女子）'!AC372="","",VLOOKUP(AC372,都個人!$J:$O,4,FALSE))</f>
        <v/>
      </c>
      <c r="C372" s="283"/>
      <c r="D372" s="283"/>
      <c r="E372" s="283"/>
      <c r="F372" s="284"/>
      <c r="G372" s="72" t="str">
        <f>IF('都個人（女子）'!AC372="","",VLOOKUP(AC372,都個人!$J:$O,5,FALSE))</f>
        <v/>
      </c>
      <c r="H372" s="66"/>
      <c r="I372" s="66"/>
      <c r="J372" s="66"/>
      <c r="K372" s="88"/>
      <c r="L372" s="89"/>
      <c r="M372" s="66"/>
      <c r="N372" s="66"/>
      <c r="O372" s="66"/>
      <c r="P372" s="88"/>
      <c r="Q372" s="89"/>
      <c r="R372" s="66"/>
      <c r="S372" s="66"/>
      <c r="T372" s="66"/>
      <c r="U372" s="88"/>
      <c r="V372" s="89"/>
      <c r="W372" s="177"/>
      <c r="X372" s="179"/>
    </row>
    <row r="373" spans="1:24" ht="19.5" customHeight="1">
      <c r="A373" s="177"/>
      <c r="B373" s="285"/>
      <c r="C373" s="285"/>
      <c r="D373" s="285"/>
      <c r="E373" s="285"/>
      <c r="F373" s="285"/>
      <c r="G373" s="286"/>
      <c r="H373" s="280" t="s">
        <v>5</v>
      </c>
      <c r="I373" s="287"/>
      <c r="J373" s="287"/>
      <c r="K373" s="287"/>
      <c r="L373" s="89"/>
      <c r="M373" s="280" t="s">
        <v>5</v>
      </c>
      <c r="N373" s="287"/>
      <c r="O373" s="287"/>
      <c r="P373" s="287"/>
      <c r="Q373" s="89"/>
      <c r="R373" s="280" t="s">
        <v>5</v>
      </c>
      <c r="S373" s="287"/>
      <c r="T373" s="287"/>
      <c r="U373" s="287"/>
      <c r="V373" s="89"/>
      <c r="W373" s="177"/>
      <c r="X373" s="179"/>
    </row>
    <row r="374" spans="1:24" ht="24.75" customHeight="1">
      <c r="A374" s="276" t="s">
        <v>4</v>
      </c>
      <c r="B374" s="279"/>
      <c r="C374" s="279"/>
      <c r="D374" s="279"/>
      <c r="E374" s="279"/>
      <c r="F374" s="279"/>
      <c r="G374" s="278"/>
      <c r="H374" s="177"/>
      <c r="I374" s="178"/>
      <c r="J374" s="178"/>
      <c r="K374" s="178"/>
      <c r="L374" s="179"/>
      <c r="M374" s="177"/>
      <c r="N374" s="178"/>
      <c r="O374" s="178"/>
      <c r="P374" s="178"/>
      <c r="Q374" s="179"/>
      <c r="R374" s="177"/>
      <c r="S374" s="178"/>
      <c r="T374" s="178"/>
      <c r="U374" s="178"/>
      <c r="V374" s="179"/>
      <c r="W374" s="177"/>
      <c r="X374" s="179"/>
    </row>
    <row r="375" spans="1:24" ht="4.5" customHeight="1">
      <c r="A375" s="288"/>
      <c r="B375" s="240"/>
      <c r="C375" s="240"/>
      <c r="D375" s="240"/>
      <c r="E375" s="240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</row>
    <row r="376" spans="1:24">
      <c r="A376" s="229" t="s">
        <v>63</v>
      </c>
      <c r="B376" s="229"/>
      <c r="C376" s="229"/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30"/>
      <c r="R376" s="231" t="s">
        <v>3</v>
      </c>
      <c r="S376" s="231"/>
      <c r="T376" s="231"/>
      <c r="U376" s="231"/>
      <c r="V376" s="231"/>
      <c r="W376" s="231"/>
      <c r="X376" s="231"/>
    </row>
    <row r="377" spans="1:24">
      <c r="A377" s="229" t="s">
        <v>2</v>
      </c>
      <c r="B377" s="229"/>
      <c r="C377" s="229"/>
      <c r="D377" s="229"/>
      <c r="E377" s="229"/>
      <c r="F377" s="229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90"/>
      <c r="R377" s="231"/>
      <c r="S377" s="231"/>
      <c r="T377" s="231"/>
      <c r="U377" s="231"/>
      <c r="V377" s="231"/>
      <c r="W377" s="231"/>
      <c r="X377" s="231"/>
    </row>
    <row r="378" spans="1:24" ht="39.75" customHeight="1"/>
    <row r="379" spans="1:24" ht="34.5" customHeight="1"/>
    <row r="380" spans="1:24" ht="24.75" customHeight="1">
      <c r="A380" s="169" t="s">
        <v>12</v>
      </c>
      <c r="B380" s="169"/>
      <c r="C380" s="169"/>
      <c r="D380" s="172" t="str">
        <f>$D$2</f>
        <v>基本登録シートの年度に入力して下さい</v>
      </c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3"/>
      <c r="V380" s="249" t="s">
        <v>24</v>
      </c>
      <c r="W380" s="250"/>
      <c r="X380" s="251"/>
    </row>
    <row r="381" spans="1:24" ht="26.25" customHeight="1">
      <c r="A381" s="170"/>
      <c r="B381" s="170"/>
      <c r="C381" s="170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3"/>
      <c r="V381" s="233" t="str">
        <f>IF(VLOOKUP(AC388,都個人!$J:$O,2,FALSE)="","",VLOOKUP(AC388,都個人!$J:$O,2,FALSE))</f>
        <v/>
      </c>
      <c r="W381" s="234"/>
      <c r="X381" s="235"/>
    </row>
    <row r="382" spans="1:24" ht="27" customHeight="1">
      <c r="A382" s="177" t="s">
        <v>23</v>
      </c>
      <c r="B382" s="178"/>
      <c r="C382" s="179"/>
      <c r="D382" s="241"/>
      <c r="E382" s="82" t="s">
        <v>22</v>
      </c>
      <c r="F382" s="241"/>
      <c r="G382" s="249" t="s">
        <v>21</v>
      </c>
      <c r="H382" s="250"/>
      <c r="I382" s="251"/>
      <c r="J382" s="255" t="str">
        <f>基本登録!$B$2</f>
        <v>基本登録シートの学校番号に入力して下さい</v>
      </c>
      <c r="K382" s="256"/>
      <c r="L382" s="256"/>
      <c r="M382" s="256"/>
      <c r="N382" s="256"/>
      <c r="O382" s="256"/>
      <c r="P382" s="256"/>
      <c r="Q382" s="256"/>
      <c r="R382" s="256"/>
      <c r="S382" s="256"/>
      <c r="T382" s="257"/>
      <c r="U382" s="83"/>
      <c r="V382" s="236"/>
      <c r="W382" s="237"/>
      <c r="X382" s="238"/>
    </row>
    <row r="383" spans="1:24" ht="9.75" customHeight="1">
      <c r="A383" s="186">
        <f>基本登録!$B$1</f>
        <v>0</v>
      </c>
      <c r="B383" s="187"/>
      <c r="C383" s="188"/>
      <c r="D383" s="252"/>
      <c r="E383" s="258" t="s">
        <v>0</v>
      </c>
      <c r="F383" s="254"/>
      <c r="G383" s="261" t="s">
        <v>20</v>
      </c>
      <c r="H383" s="262"/>
      <c r="I383" s="263"/>
      <c r="J383" s="267">
        <f>基本登録!$B$3</f>
        <v>0</v>
      </c>
      <c r="K383" s="268"/>
      <c r="L383" s="268"/>
      <c r="M383" s="268"/>
      <c r="N383" s="268"/>
      <c r="O383" s="268"/>
      <c r="P383" s="268"/>
      <c r="Q383" s="268"/>
      <c r="R383" s="268"/>
      <c r="S383" s="268"/>
      <c r="T383" s="269"/>
      <c r="U383" s="239"/>
      <c r="V383" s="240"/>
      <c r="W383" s="240"/>
      <c r="X383" s="240"/>
    </row>
    <row r="384" spans="1:24" ht="16.5" customHeight="1">
      <c r="A384" s="189"/>
      <c r="B384" s="190"/>
      <c r="C384" s="191"/>
      <c r="D384" s="252"/>
      <c r="E384" s="259"/>
      <c r="F384" s="254"/>
      <c r="G384" s="264"/>
      <c r="H384" s="265"/>
      <c r="I384" s="266"/>
      <c r="J384" s="270"/>
      <c r="K384" s="271"/>
      <c r="L384" s="271"/>
      <c r="M384" s="271"/>
      <c r="N384" s="271"/>
      <c r="O384" s="271"/>
      <c r="P384" s="271"/>
      <c r="Q384" s="271"/>
      <c r="R384" s="271"/>
      <c r="S384" s="271"/>
      <c r="T384" s="272"/>
      <c r="U384" s="241"/>
      <c r="V384" s="243" t="s">
        <v>19</v>
      </c>
      <c r="W384" s="245" t="s">
        <v>11</v>
      </c>
      <c r="X384" s="246"/>
    </row>
    <row r="385" spans="1:29" ht="27" customHeight="1">
      <c r="A385" s="192"/>
      <c r="B385" s="193"/>
      <c r="C385" s="194"/>
      <c r="D385" s="253"/>
      <c r="E385" s="260"/>
      <c r="F385" s="242"/>
      <c r="G385" s="273" t="s">
        <v>18</v>
      </c>
      <c r="H385" s="274"/>
      <c r="I385" s="275"/>
      <c r="J385" s="80" t="s">
        <v>32</v>
      </c>
      <c r="K385" s="81" t="s">
        <v>33</v>
      </c>
      <c r="L385" s="81" t="s">
        <v>34</v>
      </c>
      <c r="M385" s="81" t="s">
        <v>35</v>
      </c>
      <c r="N385" s="81" t="s">
        <v>36</v>
      </c>
      <c r="O385" s="81" t="s">
        <v>37</v>
      </c>
      <c r="P385" s="81" t="s">
        <v>38</v>
      </c>
      <c r="Q385" s="63" t="str">
        <f>IF(AC388="","",AC388)</f>
        <v/>
      </c>
      <c r="R385" s="81" t="s">
        <v>39</v>
      </c>
      <c r="S385" s="58"/>
      <c r="T385" s="59"/>
      <c r="U385" s="242"/>
      <c r="V385" s="244"/>
      <c r="W385" s="247"/>
      <c r="X385" s="248"/>
    </row>
    <row r="386" spans="1:29" ht="4.5" customHeight="1"/>
    <row r="387" spans="1:29" ht="21.75" customHeight="1">
      <c r="A387" s="66" t="s">
        <v>10</v>
      </c>
      <c r="B387" s="276" t="s">
        <v>9</v>
      </c>
      <c r="C387" s="277"/>
      <c r="D387" s="277"/>
      <c r="E387" s="277"/>
      <c r="F387" s="278"/>
      <c r="G387" s="85" t="s">
        <v>8</v>
      </c>
      <c r="H387" s="86"/>
      <c r="I387" s="279" t="str">
        <f>IFERROR(VLOOKUP(D380,基本登録!$B$8:$G$13,5,FALSE),"")</f>
        <v>予選</v>
      </c>
      <c r="J387" s="279"/>
      <c r="K387" s="279"/>
      <c r="L387" s="87"/>
      <c r="M387" s="86"/>
      <c r="N387" s="279" t="str">
        <f>IFERROR(VLOOKUP(D380,基本登録!$B$8:$G$13,6,FALSE),"")</f>
        <v>準決勝</v>
      </c>
      <c r="O387" s="279"/>
      <c r="P387" s="279"/>
      <c r="Q387" s="87"/>
      <c r="R387" s="91"/>
      <c r="S387" s="277"/>
      <c r="T387" s="277"/>
      <c r="U387" s="277"/>
      <c r="V387" s="92"/>
      <c r="W387" s="280" t="s">
        <v>7</v>
      </c>
      <c r="X387" s="281"/>
    </row>
    <row r="388" spans="1:29" ht="21.75" customHeight="1">
      <c r="A388" s="71" t="str">
        <f>基本登録!$A$16</f>
        <v>１</v>
      </c>
      <c r="B388" s="282" t="str">
        <f>IF('都個人（女子）'!AC388="","",VLOOKUP(AC388,都個人!$J:$O,4,FALSE))</f>
        <v/>
      </c>
      <c r="C388" s="283"/>
      <c r="D388" s="283"/>
      <c r="E388" s="283"/>
      <c r="F388" s="284"/>
      <c r="G388" s="72" t="str">
        <f>IF('都個人（女子）'!AC388="","",VLOOKUP(AC388,都個人!$J:$O,5,FALSE))</f>
        <v/>
      </c>
      <c r="H388" s="84"/>
      <c r="I388" s="84"/>
      <c r="J388" s="84"/>
      <c r="K388" s="57"/>
      <c r="L388" s="89"/>
      <c r="M388" s="84"/>
      <c r="N388" s="84"/>
      <c r="O388" s="84"/>
      <c r="P388" s="57"/>
      <c r="Q388" s="89"/>
      <c r="R388" s="84"/>
      <c r="S388" s="84"/>
      <c r="T388" s="84"/>
      <c r="U388" s="57"/>
      <c r="V388" s="89"/>
      <c r="W388" s="177"/>
      <c r="X388" s="179"/>
      <c r="Y388" s="75"/>
      <c r="AC388" s="54" t="str">
        <f>都個人!J21</f>
        <v/>
      </c>
    </row>
    <row r="389" spans="1:29" ht="21.75" customHeight="1">
      <c r="A389" s="66" t="str">
        <f>基本登録!$A$17</f>
        <v>２</v>
      </c>
      <c r="B389" s="282" t="str">
        <f>IF('都個人（女子）'!AC389="","",VLOOKUP(AC389,都個人!$J:$O,4,FALSE))</f>
        <v/>
      </c>
      <c r="C389" s="283"/>
      <c r="D389" s="283"/>
      <c r="E389" s="283"/>
      <c r="F389" s="284"/>
      <c r="G389" s="72" t="str">
        <f>IF('都個人（女子）'!AC389="","",VLOOKUP(AC389,都個人!$J:$O,5,FALSE))</f>
        <v/>
      </c>
      <c r="H389" s="84"/>
      <c r="I389" s="84"/>
      <c r="J389" s="84"/>
      <c r="K389" s="57"/>
      <c r="L389" s="89"/>
      <c r="M389" s="84"/>
      <c r="N389" s="84"/>
      <c r="O389" s="84"/>
      <c r="P389" s="57"/>
      <c r="Q389" s="89"/>
      <c r="R389" s="84"/>
      <c r="S389" s="84"/>
      <c r="T389" s="84"/>
      <c r="U389" s="57"/>
      <c r="V389" s="89"/>
      <c r="W389" s="177"/>
      <c r="X389" s="179"/>
    </row>
    <row r="390" spans="1:29" ht="21.75" customHeight="1">
      <c r="A390" s="66" t="str">
        <f>基本登録!$A$18</f>
        <v>３</v>
      </c>
      <c r="B390" s="282" t="str">
        <f>IF('都個人（女子）'!AC390="","",VLOOKUP(AC390,都個人!$J:$O,4,FALSE))</f>
        <v/>
      </c>
      <c r="C390" s="283"/>
      <c r="D390" s="283"/>
      <c r="E390" s="283"/>
      <c r="F390" s="284"/>
      <c r="G390" s="72" t="str">
        <f>IF('都個人（女子）'!AC390="","",VLOOKUP(AC390,都個人!$J:$O,5,FALSE))</f>
        <v/>
      </c>
      <c r="H390" s="84"/>
      <c r="I390" s="84"/>
      <c r="J390" s="84"/>
      <c r="K390" s="57"/>
      <c r="L390" s="89"/>
      <c r="M390" s="84"/>
      <c r="N390" s="84"/>
      <c r="O390" s="84"/>
      <c r="P390" s="57"/>
      <c r="Q390" s="89"/>
      <c r="R390" s="84"/>
      <c r="S390" s="84"/>
      <c r="T390" s="84"/>
      <c r="U390" s="57"/>
      <c r="V390" s="89"/>
      <c r="W390" s="177"/>
      <c r="X390" s="179"/>
    </row>
    <row r="391" spans="1:29" ht="21.75" customHeight="1">
      <c r="A391" s="66" t="str">
        <f>基本登録!$A$19</f>
        <v>４</v>
      </c>
      <c r="B391" s="282" t="str">
        <f>IF('都個人（女子）'!AC391="","",VLOOKUP(AC391,都個人!$J:$O,4,FALSE))</f>
        <v/>
      </c>
      <c r="C391" s="283"/>
      <c r="D391" s="283"/>
      <c r="E391" s="283"/>
      <c r="F391" s="284"/>
      <c r="G391" s="72" t="str">
        <f>IF('都個人（女子）'!AC391="","",VLOOKUP(AC391,都個人!$J:$O,5,FALSE))</f>
        <v/>
      </c>
      <c r="H391" s="84"/>
      <c r="I391" s="84"/>
      <c r="J391" s="84"/>
      <c r="K391" s="57"/>
      <c r="L391" s="89"/>
      <c r="M391" s="84"/>
      <c r="N391" s="84"/>
      <c r="O391" s="84"/>
      <c r="P391" s="57"/>
      <c r="Q391" s="89"/>
      <c r="R391" s="84"/>
      <c r="S391" s="84"/>
      <c r="T391" s="84"/>
      <c r="U391" s="57"/>
      <c r="V391" s="89"/>
      <c r="W391" s="177"/>
      <c r="X391" s="179"/>
    </row>
    <row r="392" spans="1:29" ht="21.75" customHeight="1">
      <c r="A392" s="66" t="str">
        <f>基本登録!$A$20</f>
        <v>５</v>
      </c>
      <c r="B392" s="282" t="str">
        <f>IF('都個人（女子）'!AC392="","",VLOOKUP(AC392,都個人!$J:$O,4,FALSE))</f>
        <v/>
      </c>
      <c r="C392" s="283"/>
      <c r="D392" s="283"/>
      <c r="E392" s="283"/>
      <c r="F392" s="284"/>
      <c r="G392" s="72" t="str">
        <f>IF('都個人（女子）'!AC392="","",VLOOKUP(AC392,都個人!$J:$O,5,FALSE))</f>
        <v/>
      </c>
      <c r="H392" s="84"/>
      <c r="I392" s="84"/>
      <c r="J392" s="84"/>
      <c r="K392" s="57"/>
      <c r="L392" s="89"/>
      <c r="M392" s="84"/>
      <c r="N392" s="84"/>
      <c r="O392" s="84"/>
      <c r="P392" s="57"/>
      <c r="Q392" s="89"/>
      <c r="R392" s="84"/>
      <c r="S392" s="84"/>
      <c r="T392" s="84"/>
      <c r="U392" s="57"/>
      <c r="V392" s="89"/>
      <c r="W392" s="177"/>
      <c r="X392" s="179"/>
    </row>
    <row r="393" spans="1:29" ht="21.75" customHeight="1">
      <c r="A393" s="66" t="str">
        <f>基本登録!$A$21</f>
        <v>補</v>
      </c>
      <c r="B393" s="282" t="str">
        <f>IF('都個人（女子）'!AC393="","",VLOOKUP(AC393,都個人!$J:$O,4,FALSE))</f>
        <v/>
      </c>
      <c r="C393" s="283"/>
      <c r="D393" s="283"/>
      <c r="E393" s="283"/>
      <c r="F393" s="284"/>
      <c r="G393" s="72" t="str">
        <f>IF('都個人（女子）'!AC393="","",VLOOKUP(AC393,都個人!$J:$O,5,FALSE))</f>
        <v/>
      </c>
      <c r="H393" s="66"/>
      <c r="I393" s="66"/>
      <c r="J393" s="66"/>
      <c r="K393" s="88"/>
      <c r="L393" s="89"/>
      <c r="M393" s="66"/>
      <c r="N393" s="66"/>
      <c r="O393" s="66"/>
      <c r="P393" s="88"/>
      <c r="Q393" s="89"/>
      <c r="R393" s="66"/>
      <c r="S393" s="66"/>
      <c r="T393" s="66"/>
      <c r="U393" s="88"/>
      <c r="V393" s="89"/>
      <c r="W393" s="177"/>
      <c r="X393" s="179"/>
    </row>
    <row r="394" spans="1:29" ht="19.5" customHeight="1">
      <c r="A394" s="177"/>
      <c r="B394" s="285"/>
      <c r="C394" s="285"/>
      <c r="D394" s="285"/>
      <c r="E394" s="285"/>
      <c r="F394" s="285"/>
      <c r="G394" s="286"/>
      <c r="H394" s="280" t="s">
        <v>5</v>
      </c>
      <c r="I394" s="287"/>
      <c r="J394" s="287"/>
      <c r="K394" s="287"/>
      <c r="L394" s="89"/>
      <c r="M394" s="280" t="s">
        <v>5</v>
      </c>
      <c r="N394" s="287"/>
      <c r="O394" s="287"/>
      <c r="P394" s="287"/>
      <c r="Q394" s="89"/>
      <c r="R394" s="280" t="s">
        <v>5</v>
      </c>
      <c r="S394" s="287"/>
      <c r="T394" s="287"/>
      <c r="U394" s="287"/>
      <c r="V394" s="89"/>
      <c r="W394" s="177"/>
      <c r="X394" s="179"/>
    </row>
    <row r="395" spans="1:29" ht="24.75" customHeight="1">
      <c r="A395" s="276" t="s">
        <v>4</v>
      </c>
      <c r="B395" s="279"/>
      <c r="C395" s="279"/>
      <c r="D395" s="279"/>
      <c r="E395" s="279"/>
      <c r="F395" s="279"/>
      <c r="G395" s="278"/>
      <c r="H395" s="177"/>
      <c r="I395" s="178"/>
      <c r="J395" s="178"/>
      <c r="K395" s="178"/>
      <c r="L395" s="179"/>
      <c r="M395" s="177"/>
      <c r="N395" s="178"/>
      <c r="O395" s="178"/>
      <c r="P395" s="178"/>
      <c r="Q395" s="179"/>
      <c r="R395" s="177"/>
      <c r="S395" s="178"/>
      <c r="T395" s="178"/>
      <c r="U395" s="178"/>
      <c r="V395" s="179"/>
      <c r="W395" s="177"/>
      <c r="X395" s="179"/>
    </row>
    <row r="396" spans="1:29" ht="4.5" customHeight="1">
      <c r="A396" s="288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</row>
    <row r="397" spans="1:29">
      <c r="A397" s="229" t="s">
        <v>63</v>
      </c>
      <c r="B397" s="229"/>
      <c r="C397" s="229"/>
      <c r="D397" s="229"/>
      <c r="E397" s="229"/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30"/>
      <c r="R397" s="231" t="s">
        <v>3</v>
      </c>
      <c r="S397" s="231"/>
      <c r="T397" s="231"/>
      <c r="U397" s="231"/>
      <c r="V397" s="231"/>
      <c r="W397" s="231"/>
      <c r="X397" s="231"/>
    </row>
    <row r="398" spans="1:29">
      <c r="A398" s="229" t="s">
        <v>2</v>
      </c>
      <c r="B398" s="229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90"/>
      <c r="R398" s="231"/>
      <c r="S398" s="231"/>
      <c r="T398" s="231"/>
      <c r="U398" s="231"/>
      <c r="V398" s="231"/>
      <c r="W398" s="231"/>
      <c r="X398" s="231"/>
    </row>
    <row r="399" spans="1:29" ht="39.75" customHeight="1"/>
    <row r="400" spans="1:29" ht="34.5" customHeight="1"/>
    <row r="401" spans="1:29" ht="24.75" customHeight="1">
      <c r="A401" s="169" t="s">
        <v>12</v>
      </c>
      <c r="B401" s="169"/>
      <c r="C401" s="169"/>
      <c r="D401" s="172" t="str">
        <f>$D$2</f>
        <v>基本登録シートの年度に入力して下さい</v>
      </c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3"/>
      <c r="V401" s="249" t="s">
        <v>24</v>
      </c>
      <c r="W401" s="250"/>
      <c r="X401" s="251"/>
    </row>
    <row r="402" spans="1:29" ht="26.25" customHeight="1">
      <c r="A402" s="170"/>
      <c r="B402" s="170"/>
      <c r="C402" s="170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3"/>
      <c r="V402" s="233" t="str">
        <f>IF(VLOOKUP(AC409,都個人!$J:$O,2,FALSE)="","",VLOOKUP(AC409,都個人!$J:$O,2,FALSE))</f>
        <v/>
      </c>
      <c r="W402" s="234"/>
      <c r="X402" s="235"/>
    </row>
    <row r="403" spans="1:29" ht="27" customHeight="1">
      <c r="A403" s="177" t="s">
        <v>23</v>
      </c>
      <c r="B403" s="178"/>
      <c r="C403" s="179"/>
      <c r="D403" s="241"/>
      <c r="E403" s="82" t="s">
        <v>22</v>
      </c>
      <c r="F403" s="241"/>
      <c r="G403" s="249" t="s">
        <v>21</v>
      </c>
      <c r="H403" s="250"/>
      <c r="I403" s="251"/>
      <c r="J403" s="255" t="str">
        <f>基本登録!$B$2</f>
        <v>基本登録シートの学校番号に入力して下さい</v>
      </c>
      <c r="K403" s="256"/>
      <c r="L403" s="256"/>
      <c r="M403" s="256"/>
      <c r="N403" s="256"/>
      <c r="O403" s="256"/>
      <c r="P403" s="256"/>
      <c r="Q403" s="256"/>
      <c r="R403" s="256"/>
      <c r="S403" s="256"/>
      <c r="T403" s="257"/>
      <c r="U403" s="83"/>
      <c r="V403" s="236"/>
      <c r="W403" s="237"/>
      <c r="X403" s="238"/>
    </row>
    <row r="404" spans="1:29" ht="9.75" customHeight="1">
      <c r="A404" s="186">
        <f>基本登録!$B$1</f>
        <v>0</v>
      </c>
      <c r="B404" s="187"/>
      <c r="C404" s="188"/>
      <c r="D404" s="252"/>
      <c r="E404" s="258" t="s">
        <v>0</v>
      </c>
      <c r="F404" s="254"/>
      <c r="G404" s="261" t="s">
        <v>20</v>
      </c>
      <c r="H404" s="262"/>
      <c r="I404" s="263"/>
      <c r="J404" s="267">
        <f>基本登録!$B$3</f>
        <v>0</v>
      </c>
      <c r="K404" s="268"/>
      <c r="L404" s="268"/>
      <c r="M404" s="268"/>
      <c r="N404" s="268"/>
      <c r="O404" s="268"/>
      <c r="P404" s="268"/>
      <c r="Q404" s="268"/>
      <c r="R404" s="268"/>
      <c r="S404" s="268"/>
      <c r="T404" s="269"/>
      <c r="U404" s="239"/>
      <c r="V404" s="240"/>
      <c r="W404" s="240"/>
      <c r="X404" s="240"/>
    </row>
    <row r="405" spans="1:29" ht="16.5" customHeight="1">
      <c r="A405" s="189"/>
      <c r="B405" s="190"/>
      <c r="C405" s="191"/>
      <c r="D405" s="252"/>
      <c r="E405" s="259"/>
      <c r="F405" s="254"/>
      <c r="G405" s="264"/>
      <c r="H405" s="265"/>
      <c r="I405" s="266"/>
      <c r="J405" s="270"/>
      <c r="K405" s="271"/>
      <c r="L405" s="271"/>
      <c r="M405" s="271"/>
      <c r="N405" s="271"/>
      <c r="O405" s="271"/>
      <c r="P405" s="271"/>
      <c r="Q405" s="271"/>
      <c r="R405" s="271"/>
      <c r="S405" s="271"/>
      <c r="T405" s="272"/>
      <c r="U405" s="241"/>
      <c r="V405" s="243" t="s">
        <v>19</v>
      </c>
      <c r="W405" s="245" t="s">
        <v>11</v>
      </c>
      <c r="X405" s="246"/>
    </row>
    <row r="406" spans="1:29" ht="27" customHeight="1">
      <c r="A406" s="192"/>
      <c r="B406" s="193"/>
      <c r="C406" s="194"/>
      <c r="D406" s="253"/>
      <c r="E406" s="260"/>
      <c r="F406" s="242"/>
      <c r="G406" s="273" t="s">
        <v>18</v>
      </c>
      <c r="H406" s="274"/>
      <c r="I406" s="275"/>
      <c r="J406" s="80" t="s">
        <v>32</v>
      </c>
      <c r="K406" s="81" t="s">
        <v>33</v>
      </c>
      <c r="L406" s="81" t="s">
        <v>34</v>
      </c>
      <c r="M406" s="81" t="s">
        <v>35</v>
      </c>
      <c r="N406" s="81" t="s">
        <v>36</v>
      </c>
      <c r="O406" s="81" t="s">
        <v>37</v>
      </c>
      <c r="P406" s="81" t="s">
        <v>38</v>
      </c>
      <c r="Q406" s="63" t="str">
        <f>IF(AC409="","",AC409)</f>
        <v/>
      </c>
      <c r="R406" s="81" t="s">
        <v>39</v>
      </c>
      <c r="S406" s="58"/>
      <c r="T406" s="59"/>
      <c r="U406" s="242"/>
      <c r="V406" s="244"/>
      <c r="W406" s="247"/>
      <c r="X406" s="248"/>
    </row>
    <row r="407" spans="1:29" ht="4.5" customHeight="1"/>
    <row r="408" spans="1:29" ht="21.75" customHeight="1">
      <c r="A408" s="66" t="s">
        <v>10</v>
      </c>
      <c r="B408" s="276" t="s">
        <v>9</v>
      </c>
      <c r="C408" s="277"/>
      <c r="D408" s="277"/>
      <c r="E408" s="277"/>
      <c r="F408" s="278"/>
      <c r="G408" s="85" t="s">
        <v>8</v>
      </c>
      <c r="H408" s="86"/>
      <c r="I408" s="279" t="str">
        <f>IFERROR(VLOOKUP(D401,基本登録!$B$8:$G$13,5,FALSE),"")</f>
        <v>予選</v>
      </c>
      <c r="J408" s="279"/>
      <c r="K408" s="279"/>
      <c r="L408" s="87"/>
      <c r="M408" s="86"/>
      <c r="N408" s="279" t="str">
        <f>IFERROR(VLOOKUP(D401,基本登録!$B$8:$G$13,6,FALSE),"")</f>
        <v>準決勝</v>
      </c>
      <c r="O408" s="279"/>
      <c r="P408" s="279"/>
      <c r="Q408" s="87"/>
      <c r="R408" s="91"/>
      <c r="S408" s="277"/>
      <c r="T408" s="277"/>
      <c r="U408" s="277"/>
      <c r="V408" s="92"/>
      <c r="W408" s="280" t="s">
        <v>7</v>
      </c>
      <c r="X408" s="281"/>
    </row>
    <row r="409" spans="1:29" ht="21.75" customHeight="1">
      <c r="A409" s="71" t="str">
        <f>基本登録!$A$16</f>
        <v>１</v>
      </c>
      <c r="B409" s="282" t="str">
        <f>IF('都個人（女子）'!AC409="","",VLOOKUP(AC409,都個人!$J:$O,4,FALSE))</f>
        <v/>
      </c>
      <c r="C409" s="283"/>
      <c r="D409" s="283"/>
      <c r="E409" s="283"/>
      <c r="F409" s="284"/>
      <c r="G409" s="72" t="str">
        <f>IF('都個人（女子）'!AC409="","",VLOOKUP(AC409,都個人!$J:$O,5,FALSE))</f>
        <v/>
      </c>
      <c r="H409" s="84"/>
      <c r="I409" s="84"/>
      <c r="J409" s="84"/>
      <c r="K409" s="57"/>
      <c r="L409" s="89"/>
      <c r="M409" s="84"/>
      <c r="N409" s="84"/>
      <c r="O409" s="84"/>
      <c r="P409" s="57"/>
      <c r="Q409" s="89"/>
      <c r="R409" s="84"/>
      <c r="S409" s="84"/>
      <c r="T409" s="84"/>
      <c r="U409" s="57"/>
      <c r="V409" s="89"/>
      <c r="W409" s="177"/>
      <c r="X409" s="179"/>
      <c r="Y409" s="75"/>
      <c r="AC409" s="54" t="str">
        <f>都個人!J22</f>
        <v/>
      </c>
    </row>
    <row r="410" spans="1:29" ht="21.75" customHeight="1">
      <c r="A410" s="66" t="str">
        <f>基本登録!$A$17</f>
        <v>２</v>
      </c>
      <c r="B410" s="282" t="str">
        <f>IF('都個人（女子）'!AC410="","",VLOOKUP(AC410,都個人!$J:$O,4,FALSE))</f>
        <v/>
      </c>
      <c r="C410" s="283"/>
      <c r="D410" s="283"/>
      <c r="E410" s="283"/>
      <c r="F410" s="284"/>
      <c r="G410" s="72" t="str">
        <f>IF('都個人（女子）'!AC410="","",VLOOKUP(AC410,都個人!$J:$O,5,FALSE))</f>
        <v/>
      </c>
      <c r="H410" s="84"/>
      <c r="I410" s="84"/>
      <c r="J410" s="84"/>
      <c r="K410" s="57"/>
      <c r="L410" s="89"/>
      <c r="M410" s="84"/>
      <c r="N410" s="84"/>
      <c r="O410" s="84"/>
      <c r="P410" s="57"/>
      <c r="Q410" s="89"/>
      <c r="R410" s="84"/>
      <c r="S410" s="84"/>
      <c r="T410" s="84"/>
      <c r="U410" s="57"/>
      <c r="V410" s="89"/>
      <c r="W410" s="177"/>
      <c r="X410" s="179"/>
    </row>
    <row r="411" spans="1:29" ht="21.75" customHeight="1">
      <c r="A411" s="66" t="str">
        <f>基本登録!$A$18</f>
        <v>３</v>
      </c>
      <c r="B411" s="282" t="str">
        <f>IF('都個人（女子）'!AC411="","",VLOOKUP(AC411,都個人!$J:$O,4,FALSE))</f>
        <v/>
      </c>
      <c r="C411" s="283"/>
      <c r="D411" s="283"/>
      <c r="E411" s="283"/>
      <c r="F411" s="284"/>
      <c r="G411" s="72" t="str">
        <f>IF('都個人（女子）'!AC411="","",VLOOKUP(AC411,都個人!$J:$O,5,FALSE))</f>
        <v/>
      </c>
      <c r="H411" s="84"/>
      <c r="I411" s="84"/>
      <c r="J411" s="84"/>
      <c r="K411" s="57"/>
      <c r="L411" s="89"/>
      <c r="M411" s="84"/>
      <c r="N411" s="84"/>
      <c r="O411" s="84"/>
      <c r="P411" s="57"/>
      <c r="Q411" s="89"/>
      <c r="R411" s="84"/>
      <c r="S411" s="84"/>
      <c r="T411" s="84"/>
      <c r="U411" s="57"/>
      <c r="V411" s="89"/>
      <c r="W411" s="177"/>
      <c r="X411" s="179"/>
    </row>
    <row r="412" spans="1:29" ht="21.75" customHeight="1">
      <c r="A412" s="66" t="str">
        <f>基本登録!$A$19</f>
        <v>４</v>
      </c>
      <c r="B412" s="282" t="str">
        <f>IF('都個人（女子）'!AC412="","",VLOOKUP(AC412,都個人!$J:$O,4,FALSE))</f>
        <v/>
      </c>
      <c r="C412" s="283"/>
      <c r="D412" s="283"/>
      <c r="E412" s="283"/>
      <c r="F412" s="284"/>
      <c r="G412" s="72" t="str">
        <f>IF('都個人（女子）'!AC412="","",VLOOKUP(AC412,都個人!$J:$O,5,FALSE))</f>
        <v/>
      </c>
      <c r="H412" s="84"/>
      <c r="I412" s="84"/>
      <c r="J412" s="84"/>
      <c r="K412" s="57"/>
      <c r="L412" s="89"/>
      <c r="M412" s="84"/>
      <c r="N412" s="84"/>
      <c r="O412" s="84"/>
      <c r="P412" s="57"/>
      <c r="Q412" s="89"/>
      <c r="R412" s="84"/>
      <c r="S412" s="84"/>
      <c r="T412" s="84"/>
      <c r="U412" s="57"/>
      <c r="V412" s="89"/>
      <c r="W412" s="177"/>
      <c r="X412" s="179"/>
    </row>
    <row r="413" spans="1:29" ht="21.75" customHeight="1">
      <c r="A413" s="66" t="str">
        <f>基本登録!$A$20</f>
        <v>５</v>
      </c>
      <c r="B413" s="282" t="str">
        <f>IF('都個人（女子）'!AC413="","",VLOOKUP(AC413,都個人!$J:$O,4,FALSE))</f>
        <v/>
      </c>
      <c r="C413" s="283"/>
      <c r="D413" s="283"/>
      <c r="E413" s="283"/>
      <c r="F413" s="284"/>
      <c r="G413" s="72" t="str">
        <f>IF('都個人（女子）'!AC413="","",VLOOKUP(AC413,都個人!$J:$O,5,FALSE))</f>
        <v/>
      </c>
      <c r="H413" s="84"/>
      <c r="I413" s="84"/>
      <c r="J413" s="84"/>
      <c r="K413" s="57"/>
      <c r="L413" s="89"/>
      <c r="M413" s="84"/>
      <c r="N413" s="84"/>
      <c r="O413" s="84"/>
      <c r="P413" s="57"/>
      <c r="Q413" s="89"/>
      <c r="R413" s="84"/>
      <c r="S413" s="84"/>
      <c r="T413" s="84"/>
      <c r="U413" s="57"/>
      <c r="V413" s="89"/>
      <c r="W413" s="177"/>
      <c r="X413" s="179"/>
    </row>
    <row r="414" spans="1:29" ht="21.75" customHeight="1">
      <c r="A414" s="66" t="str">
        <f>基本登録!$A$21</f>
        <v>補</v>
      </c>
      <c r="B414" s="282" t="str">
        <f>IF('都個人（女子）'!AC414="","",VLOOKUP(AC414,都個人!$J:$O,4,FALSE))</f>
        <v/>
      </c>
      <c r="C414" s="283"/>
      <c r="D414" s="283"/>
      <c r="E414" s="283"/>
      <c r="F414" s="284"/>
      <c r="G414" s="72" t="str">
        <f>IF('都個人（女子）'!AC414="","",VLOOKUP(AC414,都個人!$J:$O,5,FALSE))</f>
        <v/>
      </c>
      <c r="H414" s="66"/>
      <c r="I414" s="66"/>
      <c r="J414" s="66"/>
      <c r="K414" s="88"/>
      <c r="L414" s="89"/>
      <c r="M414" s="66"/>
      <c r="N414" s="66"/>
      <c r="O414" s="66"/>
      <c r="P414" s="88"/>
      <c r="Q414" s="89"/>
      <c r="R414" s="66"/>
      <c r="S414" s="66"/>
      <c r="T414" s="66"/>
      <c r="U414" s="88"/>
      <c r="V414" s="89"/>
      <c r="W414" s="177"/>
      <c r="X414" s="179"/>
    </row>
    <row r="415" spans="1:29" ht="19.5" customHeight="1">
      <c r="A415" s="177"/>
      <c r="B415" s="285"/>
      <c r="C415" s="285"/>
      <c r="D415" s="285"/>
      <c r="E415" s="285"/>
      <c r="F415" s="285"/>
      <c r="G415" s="286"/>
      <c r="H415" s="280" t="s">
        <v>5</v>
      </c>
      <c r="I415" s="287"/>
      <c r="J415" s="287"/>
      <c r="K415" s="287"/>
      <c r="L415" s="89"/>
      <c r="M415" s="280" t="s">
        <v>5</v>
      </c>
      <c r="N415" s="287"/>
      <c r="O415" s="287"/>
      <c r="P415" s="287"/>
      <c r="Q415" s="89"/>
      <c r="R415" s="280" t="s">
        <v>5</v>
      </c>
      <c r="S415" s="287"/>
      <c r="T415" s="287"/>
      <c r="U415" s="287"/>
      <c r="V415" s="89"/>
      <c r="W415" s="177"/>
      <c r="X415" s="179"/>
    </row>
    <row r="416" spans="1:29" ht="24.75" customHeight="1">
      <c r="A416" s="276" t="s">
        <v>4</v>
      </c>
      <c r="B416" s="279"/>
      <c r="C416" s="279"/>
      <c r="D416" s="279"/>
      <c r="E416" s="279"/>
      <c r="F416" s="279"/>
      <c r="G416" s="278"/>
      <c r="H416" s="177"/>
      <c r="I416" s="178"/>
      <c r="J416" s="178"/>
      <c r="K416" s="178"/>
      <c r="L416" s="179"/>
      <c r="M416" s="177"/>
      <c r="N416" s="178"/>
      <c r="O416" s="178"/>
      <c r="P416" s="178"/>
      <c r="Q416" s="179"/>
      <c r="R416" s="177"/>
      <c r="S416" s="178"/>
      <c r="T416" s="178"/>
      <c r="U416" s="178"/>
      <c r="V416" s="179"/>
      <c r="W416" s="177"/>
      <c r="X416" s="179"/>
    </row>
    <row r="417" spans="1:29" ht="4.5" customHeight="1">
      <c r="A417" s="288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</row>
    <row r="418" spans="1:29">
      <c r="A418" s="229" t="s">
        <v>63</v>
      </c>
      <c r="B418" s="229"/>
      <c r="C418" s="229"/>
      <c r="D418" s="229"/>
      <c r="E418" s="229"/>
      <c r="F418" s="229"/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30"/>
      <c r="R418" s="231" t="s">
        <v>3</v>
      </c>
      <c r="S418" s="231"/>
      <c r="T418" s="231"/>
      <c r="U418" s="231"/>
      <c r="V418" s="231"/>
      <c r="W418" s="231"/>
      <c r="X418" s="231"/>
    </row>
    <row r="419" spans="1:29">
      <c r="A419" s="229" t="s">
        <v>2</v>
      </c>
      <c r="B419" s="229"/>
      <c r="C419" s="229"/>
      <c r="D419" s="229"/>
      <c r="E419" s="229"/>
      <c r="F419" s="229"/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90"/>
      <c r="R419" s="231"/>
      <c r="S419" s="231"/>
      <c r="T419" s="231"/>
      <c r="U419" s="231"/>
      <c r="V419" s="231"/>
      <c r="W419" s="231"/>
      <c r="X419" s="231"/>
    </row>
    <row r="420" spans="1:29" ht="39.75" customHeight="1"/>
    <row r="421" spans="1:29" ht="34.5" customHeight="1"/>
    <row r="422" spans="1:29" ht="24.75" customHeight="1">
      <c r="A422" s="169" t="s">
        <v>12</v>
      </c>
      <c r="B422" s="169"/>
      <c r="C422" s="169"/>
      <c r="D422" s="172" t="str">
        <f>$D$2</f>
        <v>基本登録シートの年度に入力して下さい</v>
      </c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3"/>
      <c r="V422" s="249" t="s">
        <v>24</v>
      </c>
      <c r="W422" s="250"/>
      <c r="X422" s="251"/>
    </row>
    <row r="423" spans="1:29" ht="26.25" customHeight="1">
      <c r="A423" s="170"/>
      <c r="B423" s="170"/>
      <c r="C423" s="170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3"/>
      <c r="V423" s="233" t="str">
        <f>IF(VLOOKUP(AC430,都個人!$J:$O,2,FALSE)="","",VLOOKUP(AC430,都個人!$J:$O,2,FALSE))</f>
        <v/>
      </c>
      <c r="W423" s="234"/>
      <c r="X423" s="235"/>
    </row>
    <row r="424" spans="1:29" ht="27" customHeight="1">
      <c r="A424" s="177" t="s">
        <v>23</v>
      </c>
      <c r="B424" s="178"/>
      <c r="C424" s="179"/>
      <c r="D424" s="241"/>
      <c r="E424" s="82" t="s">
        <v>22</v>
      </c>
      <c r="F424" s="241"/>
      <c r="G424" s="249" t="s">
        <v>21</v>
      </c>
      <c r="H424" s="250"/>
      <c r="I424" s="251"/>
      <c r="J424" s="255" t="str">
        <f>基本登録!$B$2</f>
        <v>基本登録シートの学校番号に入力して下さい</v>
      </c>
      <c r="K424" s="256"/>
      <c r="L424" s="256"/>
      <c r="M424" s="256"/>
      <c r="N424" s="256"/>
      <c r="O424" s="256"/>
      <c r="P424" s="256"/>
      <c r="Q424" s="256"/>
      <c r="R424" s="256"/>
      <c r="S424" s="256"/>
      <c r="T424" s="257"/>
      <c r="U424" s="83"/>
      <c r="V424" s="236"/>
      <c r="W424" s="237"/>
      <c r="X424" s="238"/>
    </row>
    <row r="425" spans="1:29" ht="9.75" customHeight="1">
      <c r="A425" s="186">
        <f>基本登録!$B$1</f>
        <v>0</v>
      </c>
      <c r="B425" s="187"/>
      <c r="C425" s="188"/>
      <c r="D425" s="252"/>
      <c r="E425" s="258" t="s">
        <v>0</v>
      </c>
      <c r="F425" s="254"/>
      <c r="G425" s="261" t="s">
        <v>20</v>
      </c>
      <c r="H425" s="262"/>
      <c r="I425" s="263"/>
      <c r="J425" s="267">
        <f>基本登録!$B$3</f>
        <v>0</v>
      </c>
      <c r="K425" s="268"/>
      <c r="L425" s="268"/>
      <c r="M425" s="268"/>
      <c r="N425" s="268"/>
      <c r="O425" s="268"/>
      <c r="P425" s="268"/>
      <c r="Q425" s="268"/>
      <c r="R425" s="268"/>
      <c r="S425" s="268"/>
      <c r="T425" s="269"/>
      <c r="U425" s="239"/>
      <c r="V425" s="240"/>
      <c r="W425" s="240"/>
      <c r="X425" s="240"/>
    </row>
    <row r="426" spans="1:29" ht="16.5" customHeight="1">
      <c r="A426" s="189"/>
      <c r="B426" s="190"/>
      <c r="C426" s="191"/>
      <c r="D426" s="252"/>
      <c r="E426" s="259"/>
      <c r="F426" s="254"/>
      <c r="G426" s="264"/>
      <c r="H426" s="265"/>
      <c r="I426" s="266"/>
      <c r="J426" s="270"/>
      <c r="K426" s="271"/>
      <c r="L426" s="271"/>
      <c r="M426" s="271"/>
      <c r="N426" s="271"/>
      <c r="O426" s="271"/>
      <c r="P426" s="271"/>
      <c r="Q426" s="271"/>
      <c r="R426" s="271"/>
      <c r="S426" s="271"/>
      <c r="T426" s="272"/>
      <c r="U426" s="241"/>
      <c r="V426" s="243" t="s">
        <v>19</v>
      </c>
      <c r="W426" s="245" t="s">
        <v>11</v>
      </c>
      <c r="X426" s="246"/>
    </row>
    <row r="427" spans="1:29" ht="27" customHeight="1">
      <c r="A427" s="192"/>
      <c r="B427" s="193"/>
      <c r="C427" s="194"/>
      <c r="D427" s="253"/>
      <c r="E427" s="260"/>
      <c r="F427" s="242"/>
      <c r="G427" s="273" t="s">
        <v>18</v>
      </c>
      <c r="H427" s="274"/>
      <c r="I427" s="275"/>
      <c r="J427" s="80" t="s">
        <v>32</v>
      </c>
      <c r="K427" s="81" t="s">
        <v>33</v>
      </c>
      <c r="L427" s="81" t="s">
        <v>34</v>
      </c>
      <c r="M427" s="81" t="s">
        <v>35</v>
      </c>
      <c r="N427" s="81" t="s">
        <v>36</v>
      </c>
      <c r="O427" s="81" t="s">
        <v>37</v>
      </c>
      <c r="P427" s="81" t="s">
        <v>38</v>
      </c>
      <c r="Q427" s="63" t="str">
        <f>IF(AC430="","",AC430)</f>
        <v/>
      </c>
      <c r="R427" s="81" t="s">
        <v>39</v>
      </c>
      <c r="S427" s="58"/>
      <c r="T427" s="59"/>
      <c r="U427" s="242"/>
      <c r="V427" s="244"/>
      <c r="W427" s="247"/>
      <c r="X427" s="248"/>
    </row>
    <row r="428" spans="1:29" ht="4.5" customHeight="1"/>
    <row r="429" spans="1:29" ht="21.75" customHeight="1">
      <c r="A429" s="66" t="s">
        <v>10</v>
      </c>
      <c r="B429" s="276" t="s">
        <v>9</v>
      </c>
      <c r="C429" s="277"/>
      <c r="D429" s="277"/>
      <c r="E429" s="277"/>
      <c r="F429" s="278"/>
      <c r="G429" s="85" t="s">
        <v>8</v>
      </c>
      <c r="H429" s="86"/>
      <c r="I429" s="279" t="str">
        <f>IFERROR(VLOOKUP(D422,基本登録!$B$8:$G$13,5,FALSE),"")</f>
        <v>予選</v>
      </c>
      <c r="J429" s="279"/>
      <c r="K429" s="279"/>
      <c r="L429" s="87"/>
      <c r="M429" s="86"/>
      <c r="N429" s="279" t="str">
        <f>IFERROR(VLOOKUP(D422,基本登録!$B$8:$G$13,6,FALSE),"")</f>
        <v>準決勝</v>
      </c>
      <c r="O429" s="279"/>
      <c r="P429" s="279"/>
      <c r="Q429" s="87"/>
      <c r="R429" s="91"/>
      <c r="S429" s="277"/>
      <c r="T429" s="277"/>
      <c r="U429" s="277"/>
      <c r="V429" s="92"/>
      <c r="W429" s="280" t="s">
        <v>7</v>
      </c>
      <c r="X429" s="281"/>
    </row>
    <row r="430" spans="1:29" ht="21.75" customHeight="1">
      <c r="A430" s="71" t="str">
        <f>基本登録!$A$16</f>
        <v>１</v>
      </c>
      <c r="B430" s="282" t="str">
        <f>IF('都個人（女子）'!AC430="","",VLOOKUP(AC430,都個人!$J:$O,4,FALSE))</f>
        <v/>
      </c>
      <c r="C430" s="283"/>
      <c r="D430" s="283"/>
      <c r="E430" s="283"/>
      <c r="F430" s="284"/>
      <c r="G430" s="72" t="str">
        <f>IF('都個人（女子）'!AC430="","",VLOOKUP(AC430,都個人!$J:$O,5,FALSE))</f>
        <v/>
      </c>
      <c r="H430" s="84"/>
      <c r="I430" s="84"/>
      <c r="J430" s="84"/>
      <c r="K430" s="57"/>
      <c r="L430" s="89"/>
      <c r="M430" s="84"/>
      <c r="N430" s="84"/>
      <c r="O430" s="84"/>
      <c r="P430" s="57"/>
      <c r="Q430" s="89"/>
      <c r="R430" s="84"/>
      <c r="S430" s="84"/>
      <c r="T430" s="84"/>
      <c r="U430" s="57"/>
      <c r="V430" s="89"/>
      <c r="W430" s="177"/>
      <c r="X430" s="179"/>
      <c r="Y430" s="75"/>
      <c r="AC430" s="54" t="str">
        <f>都個人!J23</f>
        <v/>
      </c>
    </row>
    <row r="431" spans="1:29" ht="21.75" customHeight="1">
      <c r="A431" s="66" t="str">
        <f>基本登録!$A$17</f>
        <v>２</v>
      </c>
      <c r="B431" s="282" t="str">
        <f>IF('都個人（女子）'!AC431="","",VLOOKUP(AC431,都個人!$J:$O,4,FALSE))</f>
        <v/>
      </c>
      <c r="C431" s="283"/>
      <c r="D431" s="283"/>
      <c r="E431" s="283"/>
      <c r="F431" s="284"/>
      <c r="G431" s="72" t="str">
        <f>IF('都個人（女子）'!AC431="","",VLOOKUP(AC431,都個人!$J:$O,5,FALSE))</f>
        <v/>
      </c>
      <c r="H431" s="84"/>
      <c r="I431" s="84"/>
      <c r="J431" s="84"/>
      <c r="K431" s="57"/>
      <c r="L431" s="89"/>
      <c r="M431" s="84"/>
      <c r="N431" s="84"/>
      <c r="O431" s="84"/>
      <c r="P431" s="57"/>
      <c r="Q431" s="89"/>
      <c r="R431" s="84"/>
      <c r="S431" s="84"/>
      <c r="T431" s="84"/>
      <c r="U431" s="57"/>
      <c r="V431" s="89"/>
      <c r="W431" s="177"/>
      <c r="X431" s="179"/>
    </row>
    <row r="432" spans="1:29" ht="21.75" customHeight="1">
      <c r="A432" s="66" t="str">
        <f>基本登録!$A$18</f>
        <v>３</v>
      </c>
      <c r="B432" s="282" t="str">
        <f>IF('都個人（女子）'!AC432="","",VLOOKUP(AC432,都個人!$J:$O,4,FALSE))</f>
        <v/>
      </c>
      <c r="C432" s="283"/>
      <c r="D432" s="283"/>
      <c r="E432" s="283"/>
      <c r="F432" s="284"/>
      <c r="G432" s="72" t="str">
        <f>IF('都個人（女子）'!AC432="","",VLOOKUP(AC432,都個人!$J:$O,5,FALSE))</f>
        <v/>
      </c>
      <c r="H432" s="84"/>
      <c r="I432" s="84"/>
      <c r="J432" s="84"/>
      <c r="K432" s="57"/>
      <c r="L432" s="89"/>
      <c r="M432" s="84"/>
      <c r="N432" s="84"/>
      <c r="O432" s="84"/>
      <c r="P432" s="57"/>
      <c r="Q432" s="89"/>
      <c r="R432" s="84"/>
      <c r="S432" s="84"/>
      <c r="T432" s="84"/>
      <c r="U432" s="57"/>
      <c r="V432" s="89"/>
      <c r="W432" s="177"/>
      <c r="X432" s="179"/>
    </row>
    <row r="433" spans="1:24" ht="21.75" customHeight="1">
      <c r="A433" s="66" t="str">
        <f>基本登録!$A$19</f>
        <v>４</v>
      </c>
      <c r="B433" s="282" t="str">
        <f>IF('都個人（女子）'!AC433="","",VLOOKUP(AC433,都個人!$J:$O,4,FALSE))</f>
        <v/>
      </c>
      <c r="C433" s="283"/>
      <c r="D433" s="283"/>
      <c r="E433" s="283"/>
      <c r="F433" s="284"/>
      <c r="G433" s="72" t="str">
        <f>IF('都個人（女子）'!AC433="","",VLOOKUP(AC433,都個人!$J:$O,5,FALSE))</f>
        <v/>
      </c>
      <c r="H433" s="84"/>
      <c r="I433" s="84"/>
      <c r="J433" s="84"/>
      <c r="K433" s="57"/>
      <c r="L433" s="89"/>
      <c r="M433" s="84"/>
      <c r="N433" s="84"/>
      <c r="O433" s="84"/>
      <c r="P433" s="57"/>
      <c r="Q433" s="89"/>
      <c r="R433" s="84"/>
      <c r="S433" s="84"/>
      <c r="T433" s="84"/>
      <c r="U433" s="57"/>
      <c r="V433" s="89"/>
      <c r="W433" s="177"/>
      <c r="X433" s="179"/>
    </row>
    <row r="434" spans="1:24" ht="21.75" customHeight="1">
      <c r="A434" s="66" t="str">
        <f>基本登録!$A$20</f>
        <v>５</v>
      </c>
      <c r="B434" s="282" t="str">
        <f>IF('都個人（女子）'!AC434="","",VLOOKUP(AC434,都個人!$J:$O,4,FALSE))</f>
        <v/>
      </c>
      <c r="C434" s="283"/>
      <c r="D434" s="283"/>
      <c r="E434" s="283"/>
      <c r="F434" s="284"/>
      <c r="G434" s="72" t="str">
        <f>IF('都個人（女子）'!AC434="","",VLOOKUP(AC434,都個人!$J:$O,5,FALSE))</f>
        <v/>
      </c>
      <c r="H434" s="84"/>
      <c r="I434" s="84"/>
      <c r="J434" s="84"/>
      <c r="K434" s="57"/>
      <c r="L434" s="89"/>
      <c r="M434" s="84"/>
      <c r="N434" s="84"/>
      <c r="O434" s="84"/>
      <c r="P434" s="57"/>
      <c r="Q434" s="89"/>
      <c r="R434" s="84"/>
      <c r="S434" s="84"/>
      <c r="T434" s="84"/>
      <c r="U434" s="57"/>
      <c r="V434" s="89"/>
      <c r="W434" s="177"/>
      <c r="X434" s="179"/>
    </row>
    <row r="435" spans="1:24" ht="21.75" customHeight="1">
      <c r="A435" s="66" t="str">
        <f>基本登録!$A$21</f>
        <v>補</v>
      </c>
      <c r="B435" s="282" t="str">
        <f>IF('都個人（女子）'!AC435="","",VLOOKUP(AC435,都個人!$J:$O,4,FALSE))</f>
        <v/>
      </c>
      <c r="C435" s="283"/>
      <c r="D435" s="283"/>
      <c r="E435" s="283"/>
      <c r="F435" s="284"/>
      <c r="G435" s="72" t="str">
        <f>IF('都個人（女子）'!AC435="","",VLOOKUP(AC435,都個人!$J:$O,5,FALSE))</f>
        <v/>
      </c>
      <c r="H435" s="66"/>
      <c r="I435" s="66"/>
      <c r="J435" s="66"/>
      <c r="K435" s="88"/>
      <c r="L435" s="89"/>
      <c r="M435" s="66"/>
      <c r="N435" s="66"/>
      <c r="O435" s="66"/>
      <c r="P435" s="88"/>
      <c r="Q435" s="89"/>
      <c r="R435" s="66"/>
      <c r="S435" s="66"/>
      <c r="T435" s="66"/>
      <c r="U435" s="88"/>
      <c r="V435" s="89"/>
      <c r="W435" s="177"/>
      <c r="X435" s="179"/>
    </row>
    <row r="436" spans="1:24" ht="19.5" customHeight="1">
      <c r="A436" s="177"/>
      <c r="B436" s="285"/>
      <c r="C436" s="285"/>
      <c r="D436" s="285"/>
      <c r="E436" s="285"/>
      <c r="F436" s="285"/>
      <c r="G436" s="286"/>
      <c r="H436" s="280" t="s">
        <v>5</v>
      </c>
      <c r="I436" s="287"/>
      <c r="J436" s="287"/>
      <c r="K436" s="287"/>
      <c r="L436" s="89"/>
      <c r="M436" s="280" t="s">
        <v>5</v>
      </c>
      <c r="N436" s="287"/>
      <c r="O436" s="287"/>
      <c r="P436" s="287"/>
      <c r="Q436" s="89"/>
      <c r="R436" s="280" t="s">
        <v>5</v>
      </c>
      <c r="S436" s="287"/>
      <c r="T436" s="287"/>
      <c r="U436" s="287"/>
      <c r="V436" s="89"/>
      <c r="W436" s="177"/>
      <c r="X436" s="179"/>
    </row>
    <row r="437" spans="1:24" ht="24.75" customHeight="1">
      <c r="A437" s="276" t="s">
        <v>4</v>
      </c>
      <c r="B437" s="279"/>
      <c r="C437" s="279"/>
      <c r="D437" s="279"/>
      <c r="E437" s="279"/>
      <c r="F437" s="279"/>
      <c r="G437" s="278"/>
      <c r="H437" s="177"/>
      <c r="I437" s="178"/>
      <c r="J437" s="178"/>
      <c r="K437" s="178"/>
      <c r="L437" s="179"/>
      <c r="M437" s="177"/>
      <c r="N437" s="178"/>
      <c r="O437" s="178"/>
      <c r="P437" s="178"/>
      <c r="Q437" s="179"/>
      <c r="R437" s="177"/>
      <c r="S437" s="178"/>
      <c r="T437" s="178"/>
      <c r="U437" s="178"/>
      <c r="V437" s="179"/>
      <c r="W437" s="177"/>
      <c r="X437" s="179"/>
    </row>
    <row r="438" spans="1:24" ht="4.5" customHeight="1">
      <c r="A438" s="288"/>
      <c r="B438" s="240"/>
      <c r="C438" s="240"/>
      <c r="D438" s="240"/>
      <c r="E438" s="240"/>
      <c r="F438" s="240"/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</row>
    <row r="439" spans="1:24">
      <c r="A439" s="229" t="s">
        <v>63</v>
      </c>
      <c r="B439" s="229"/>
      <c r="C439" s="229"/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30"/>
      <c r="R439" s="231" t="s">
        <v>3</v>
      </c>
      <c r="S439" s="231"/>
      <c r="T439" s="231"/>
      <c r="U439" s="231"/>
      <c r="V439" s="231"/>
      <c r="W439" s="231"/>
      <c r="X439" s="231"/>
    </row>
    <row r="440" spans="1:24">
      <c r="A440" s="229" t="s">
        <v>2</v>
      </c>
      <c r="B440" s="229"/>
      <c r="C440" s="229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90"/>
      <c r="R440" s="231"/>
      <c r="S440" s="231"/>
      <c r="T440" s="231"/>
      <c r="U440" s="231"/>
      <c r="V440" s="231"/>
      <c r="W440" s="231"/>
      <c r="X440" s="231"/>
    </row>
    <row r="441" spans="1:24" ht="39.75" customHeight="1"/>
    <row r="442" spans="1:24" ht="34.5" customHeight="1"/>
    <row r="443" spans="1:24" ht="24.75" customHeight="1">
      <c r="A443" s="169" t="s">
        <v>12</v>
      </c>
      <c r="B443" s="169"/>
      <c r="C443" s="169"/>
      <c r="D443" s="172" t="str">
        <f>$D$2</f>
        <v>基本登録シートの年度に入力して下さい</v>
      </c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3"/>
      <c r="V443" s="249" t="s">
        <v>24</v>
      </c>
      <c r="W443" s="250"/>
      <c r="X443" s="251"/>
    </row>
    <row r="444" spans="1:24" ht="26.25" customHeight="1">
      <c r="A444" s="170"/>
      <c r="B444" s="170"/>
      <c r="C444" s="170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3"/>
      <c r="V444" s="233" t="str">
        <f>IF(VLOOKUP(AC451,都個人!$J:$O,2,FALSE)="","",VLOOKUP(AC451,都個人!$J:$O,2,FALSE))</f>
        <v/>
      </c>
      <c r="W444" s="234"/>
      <c r="X444" s="235"/>
    </row>
    <row r="445" spans="1:24" ht="27" customHeight="1">
      <c r="A445" s="177" t="s">
        <v>23</v>
      </c>
      <c r="B445" s="178"/>
      <c r="C445" s="179"/>
      <c r="D445" s="241"/>
      <c r="E445" s="82" t="s">
        <v>22</v>
      </c>
      <c r="F445" s="241"/>
      <c r="G445" s="249" t="s">
        <v>21</v>
      </c>
      <c r="H445" s="250"/>
      <c r="I445" s="251"/>
      <c r="J445" s="255" t="str">
        <f>基本登録!$B$2</f>
        <v>基本登録シートの学校番号に入力して下さい</v>
      </c>
      <c r="K445" s="256"/>
      <c r="L445" s="256"/>
      <c r="M445" s="256"/>
      <c r="N445" s="256"/>
      <c r="O445" s="256"/>
      <c r="P445" s="256"/>
      <c r="Q445" s="256"/>
      <c r="R445" s="256"/>
      <c r="S445" s="256"/>
      <c r="T445" s="257"/>
      <c r="U445" s="83"/>
      <c r="V445" s="236"/>
      <c r="W445" s="237"/>
      <c r="X445" s="238"/>
    </row>
    <row r="446" spans="1:24" ht="9.75" customHeight="1">
      <c r="A446" s="186">
        <f>基本登録!$B$1</f>
        <v>0</v>
      </c>
      <c r="B446" s="187"/>
      <c r="C446" s="188"/>
      <c r="D446" s="252"/>
      <c r="E446" s="258" t="s">
        <v>0</v>
      </c>
      <c r="F446" s="254"/>
      <c r="G446" s="261" t="s">
        <v>20</v>
      </c>
      <c r="H446" s="262"/>
      <c r="I446" s="263"/>
      <c r="J446" s="267">
        <f>基本登録!$B$3</f>
        <v>0</v>
      </c>
      <c r="K446" s="268"/>
      <c r="L446" s="268"/>
      <c r="M446" s="268"/>
      <c r="N446" s="268"/>
      <c r="O446" s="268"/>
      <c r="P446" s="268"/>
      <c r="Q446" s="268"/>
      <c r="R446" s="268"/>
      <c r="S446" s="268"/>
      <c r="T446" s="269"/>
      <c r="U446" s="239"/>
      <c r="V446" s="240"/>
      <c r="W446" s="240"/>
      <c r="X446" s="240"/>
    </row>
    <row r="447" spans="1:24" ht="16.5" customHeight="1">
      <c r="A447" s="189"/>
      <c r="B447" s="190"/>
      <c r="C447" s="191"/>
      <c r="D447" s="252"/>
      <c r="E447" s="259"/>
      <c r="F447" s="254"/>
      <c r="G447" s="264"/>
      <c r="H447" s="265"/>
      <c r="I447" s="266"/>
      <c r="J447" s="270"/>
      <c r="K447" s="271"/>
      <c r="L447" s="271"/>
      <c r="M447" s="271"/>
      <c r="N447" s="271"/>
      <c r="O447" s="271"/>
      <c r="P447" s="271"/>
      <c r="Q447" s="271"/>
      <c r="R447" s="271"/>
      <c r="S447" s="271"/>
      <c r="T447" s="272"/>
      <c r="U447" s="241"/>
      <c r="V447" s="243" t="s">
        <v>19</v>
      </c>
      <c r="W447" s="245" t="s">
        <v>11</v>
      </c>
      <c r="X447" s="246"/>
    </row>
    <row r="448" spans="1:24" ht="27" customHeight="1">
      <c r="A448" s="192"/>
      <c r="B448" s="193"/>
      <c r="C448" s="194"/>
      <c r="D448" s="253"/>
      <c r="E448" s="260"/>
      <c r="F448" s="242"/>
      <c r="G448" s="273" t="s">
        <v>18</v>
      </c>
      <c r="H448" s="274"/>
      <c r="I448" s="275"/>
      <c r="J448" s="80" t="s">
        <v>32</v>
      </c>
      <c r="K448" s="81" t="s">
        <v>33</v>
      </c>
      <c r="L448" s="81" t="s">
        <v>34</v>
      </c>
      <c r="M448" s="81" t="s">
        <v>35</v>
      </c>
      <c r="N448" s="81" t="s">
        <v>36</v>
      </c>
      <c r="O448" s="81" t="s">
        <v>37</v>
      </c>
      <c r="P448" s="81" t="s">
        <v>38</v>
      </c>
      <c r="Q448" s="63" t="str">
        <f>IF(AC451="","",AC451)</f>
        <v/>
      </c>
      <c r="R448" s="81" t="s">
        <v>39</v>
      </c>
      <c r="S448" s="58"/>
      <c r="T448" s="59"/>
      <c r="U448" s="242"/>
      <c r="V448" s="244"/>
      <c r="W448" s="247"/>
      <c r="X448" s="248"/>
    </row>
    <row r="449" spans="1:29" ht="4.5" customHeight="1"/>
    <row r="450" spans="1:29" ht="21.75" customHeight="1">
      <c r="A450" s="66" t="s">
        <v>10</v>
      </c>
      <c r="B450" s="276" t="s">
        <v>9</v>
      </c>
      <c r="C450" s="277"/>
      <c r="D450" s="277"/>
      <c r="E450" s="277"/>
      <c r="F450" s="278"/>
      <c r="G450" s="85" t="s">
        <v>8</v>
      </c>
      <c r="H450" s="86"/>
      <c r="I450" s="279" t="str">
        <f>IFERROR(VLOOKUP(D443,基本登録!$B$8:$G$13,5,FALSE),"")</f>
        <v>予選</v>
      </c>
      <c r="J450" s="279"/>
      <c r="K450" s="279"/>
      <c r="L450" s="87"/>
      <c r="M450" s="86"/>
      <c r="N450" s="279" t="str">
        <f>IFERROR(VLOOKUP(D443,基本登録!$B$8:$G$13,6,FALSE),"")</f>
        <v>準決勝</v>
      </c>
      <c r="O450" s="279"/>
      <c r="P450" s="279"/>
      <c r="Q450" s="87"/>
      <c r="R450" s="91"/>
      <c r="S450" s="277"/>
      <c r="T450" s="277"/>
      <c r="U450" s="277"/>
      <c r="V450" s="92"/>
      <c r="W450" s="280" t="s">
        <v>7</v>
      </c>
      <c r="X450" s="281"/>
    </row>
    <row r="451" spans="1:29" ht="21.75" customHeight="1">
      <c r="A451" s="71" t="str">
        <f>基本登録!$A$16</f>
        <v>１</v>
      </c>
      <c r="B451" s="282" t="str">
        <f>IF('都個人（女子）'!AC451="","",VLOOKUP(AC451,都個人!$J:$O,4,FALSE))</f>
        <v/>
      </c>
      <c r="C451" s="283"/>
      <c r="D451" s="283"/>
      <c r="E451" s="283"/>
      <c r="F451" s="284"/>
      <c r="G451" s="72" t="str">
        <f>IF('都個人（女子）'!AC451="","",VLOOKUP(AC451,都個人!$J:$O,5,FALSE))</f>
        <v/>
      </c>
      <c r="H451" s="84"/>
      <c r="I451" s="84"/>
      <c r="J451" s="84"/>
      <c r="K451" s="57"/>
      <c r="L451" s="89"/>
      <c r="M451" s="84"/>
      <c r="N451" s="84"/>
      <c r="O451" s="84"/>
      <c r="P451" s="57"/>
      <c r="Q451" s="89"/>
      <c r="R451" s="84"/>
      <c r="S451" s="84"/>
      <c r="T451" s="84"/>
      <c r="U451" s="57"/>
      <c r="V451" s="89"/>
      <c r="W451" s="177"/>
      <c r="X451" s="179"/>
      <c r="Y451" s="75"/>
      <c r="AC451" s="54" t="str">
        <f>都個人!J24</f>
        <v/>
      </c>
    </row>
    <row r="452" spans="1:29" ht="21.75" customHeight="1">
      <c r="A452" s="66" t="str">
        <f>基本登録!$A$17</f>
        <v>２</v>
      </c>
      <c r="B452" s="282" t="str">
        <f>IF('都個人（女子）'!AC452="","",VLOOKUP(AC452,都個人!$J:$O,4,FALSE))</f>
        <v/>
      </c>
      <c r="C452" s="283"/>
      <c r="D452" s="283"/>
      <c r="E452" s="283"/>
      <c r="F452" s="284"/>
      <c r="G452" s="72" t="str">
        <f>IF('都個人（女子）'!AC452="","",VLOOKUP(AC452,都個人!$J:$O,5,FALSE))</f>
        <v/>
      </c>
      <c r="H452" s="84"/>
      <c r="I452" s="84"/>
      <c r="J452" s="84"/>
      <c r="K452" s="57"/>
      <c r="L452" s="89"/>
      <c r="M452" s="84"/>
      <c r="N452" s="84"/>
      <c r="O452" s="84"/>
      <c r="P452" s="57"/>
      <c r="Q452" s="89"/>
      <c r="R452" s="84"/>
      <c r="S452" s="84"/>
      <c r="T452" s="84"/>
      <c r="U452" s="57"/>
      <c r="V452" s="89"/>
      <c r="W452" s="177"/>
      <c r="X452" s="179"/>
    </row>
    <row r="453" spans="1:29" ht="21.75" customHeight="1">
      <c r="A453" s="66" t="str">
        <f>基本登録!$A$18</f>
        <v>３</v>
      </c>
      <c r="B453" s="282" t="str">
        <f>IF('都個人（女子）'!AC453="","",VLOOKUP(AC453,都個人!$J:$O,4,FALSE))</f>
        <v/>
      </c>
      <c r="C453" s="283"/>
      <c r="D453" s="283"/>
      <c r="E453" s="283"/>
      <c r="F453" s="284"/>
      <c r="G453" s="72" t="str">
        <f>IF('都個人（女子）'!AC453="","",VLOOKUP(AC453,都個人!$J:$O,5,FALSE))</f>
        <v/>
      </c>
      <c r="H453" s="84"/>
      <c r="I453" s="84"/>
      <c r="J453" s="84"/>
      <c r="K453" s="57"/>
      <c r="L453" s="89"/>
      <c r="M453" s="84"/>
      <c r="N453" s="84"/>
      <c r="O453" s="84"/>
      <c r="P453" s="57"/>
      <c r="Q453" s="89"/>
      <c r="R453" s="84"/>
      <c r="S453" s="84"/>
      <c r="T453" s="84"/>
      <c r="U453" s="57"/>
      <c r="V453" s="89"/>
      <c r="W453" s="177"/>
      <c r="X453" s="179"/>
    </row>
    <row r="454" spans="1:29" ht="21.75" customHeight="1">
      <c r="A454" s="66" t="str">
        <f>基本登録!$A$19</f>
        <v>４</v>
      </c>
      <c r="B454" s="282" t="str">
        <f>IF('都個人（女子）'!AC454="","",VLOOKUP(AC454,都個人!$J:$O,4,FALSE))</f>
        <v/>
      </c>
      <c r="C454" s="283"/>
      <c r="D454" s="283"/>
      <c r="E454" s="283"/>
      <c r="F454" s="284"/>
      <c r="G454" s="72" t="str">
        <f>IF('都個人（女子）'!AC454="","",VLOOKUP(AC454,都個人!$J:$O,5,FALSE))</f>
        <v/>
      </c>
      <c r="H454" s="84"/>
      <c r="I454" s="84"/>
      <c r="J454" s="84"/>
      <c r="K454" s="57"/>
      <c r="L454" s="89"/>
      <c r="M454" s="84"/>
      <c r="N454" s="84"/>
      <c r="O454" s="84"/>
      <c r="P454" s="57"/>
      <c r="Q454" s="89"/>
      <c r="R454" s="84"/>
      <c r="S454" s="84"/>
      <c r="T454" s="84"/>
      <c r="U454" s="57"/>
      <c r="V454" s="89"/>
      <c r="W454" s="177"/>
      <c r="X454" s="179"/>
    </row>
    <row r="455" spans="1:29" ht="21.75" customHeight="1">
      <c r="A455" s="66" t="str">
        <f>基本登録!$A$20</f>
        <v>５</v>
      </c>
      <c r="B455" s="282" t="str">
        <f>IF('都個人（女子）'!AC455="","",VLOOKUP(AC455,都個人!$J:$O,4,FALSE))</f>
        <v/>
      </c>
      <c r="C455" s="283"/>
      <c r="D455" s="283"/>
      <c r="E455" s="283"/>
      <c r="F455" s="284"/>
      <c r="G455" s="72" t="str">
        <f>IF('都個人（女子）'!AC455="","",VLOOKUP(AC455,都個人!$J:$O,5,FALSE))</f>
        <v/>
      </c>
      <c r="H455" s="84"/>
      <c r="I455" s="84"/>
      <c r="J455" s="84"/>
      <c r="K455" s="57"/>
      <c r="L455" s="89"/>
      <c r="M455" s="84"/>
      <c r="N455" s="84"/>
      <c r="O455" s="84"/>
      <c r="P455" s="57"/>
      <c r="Q455" s="89"/>
      <c r="R455" s="84"/>
      <c r="S455" s="84"/>
      <c r="T455" s="84"/>
      <c r="U455" s="57"/>
      <c r="V455" s="89"/>
      <c r="W455" s="177"/>
      <c r="X455" s="179"/>
    </row>
    <row r="456" spans="1:29" ht="21.75" customHeight="1">
      <c r="A456" s="66" t="str">
        <f>基本登録!$A$21</f>
        <v>補</v>
      </c>
      <c r="B456" s="282" t="str">
        <f>IF('都個人（女子）'!AC456="","",VLOOKUP(AC456,都個人!$J:$O,4,FALSE))</f>
        <v/>
      </c>
      <c r="C456" s="283"/>
      <c r="D456" s="283"/>
      <c r="E456" s="283"/>
      <c r="F456" s="284"/>
      <c r="G456" s="72" t="str">
        <f>IF('都個人（女子）'!AC456="","",VLOOKUP(AC456,都個人!$J:$O,5,FALSE))</f>
        <v/>
      </c>
      <c r="H456" s="66"/>
      <c r="I456" s="66"/>
      <c r="J456" s="66"/>
      <c r="K456" s="88"/>
      <c r="L456" s="89"/>
      <c r="M456" s="66"/>
      <c r="N456" s="66"/>
      <c r="O456" s="66"/>
      <c r="P456" s="88"/>
      <c r="Q456" s="89"/>
      <c r="R456" s="66"/>
      <c r="S456" s="66"/>
      <c r="T456" s="66"/>
      <c r="U456" s="88"/>
      <c r="V456" s="89"/>
      <c r="W456" s="177"/>
      <c r="X456" s="179"/>
    </row>
    <row r="457" spans="1:29" ht="19.5" customHeight="1">
      <c r="A457" s="177"/>
      <c r="B457" s="285"/>
      <c r="C457" s="285"/>
      <c r="D457" s="285"/>
      <c r="E457" s="285"/>
      <c r="F457" s="285"/>
      <c r="G457" s="286"/>
      <c r="H457" s="280" t="s">
        <v>5</v>
      </c>
      <c r="I457" s="287"/>
      <c r="J457" s="287"/>
      <c r="K457" s="287"/>
      <c r="L457" s="89"/>
      <c r="M457" s="280" t="s">
        <v>5</v>
      </c>
      <c r="N457" s="287"/>
      <c r="O457" s="287"/>
      <c r="P457" s="287"/>
      <c r="Q457" s="89"/>
      <c r="R457" s="280" t="s">
        <v>5</v>
      </c>
      <c r="S457" s="287"/>
      <c r="T457" s="287"/>
      <c r="U457" s="287"/>
      <c r="V457" s="89"/>
      <c r="W457" s="177"/>
      <c r="X457" s="179"/>
    </row>
    <row r="458" spans="1:29" ht="24.75" customHeight="1">
      <c r="A458" s="276" t="s">
        <v>4</v>
      </c>
      <c r="B458" s="279"/>
      <c r="C458" s="279"/>
      <c r="D458" s="279"/>
      <c r="E458" s="279"/>
      <c r="F458" s="279"/>
      <c r="G458" s="278"/>
      <c r="H458" s="177"/>
      <c r="I458" s="178"/>
      <c r="J458" s="178"/>
      <c r="K458" s="178"/>
      <c r="L458" s="179"/>
      <c r="M458" s="177"/>
      <c r="N458" s="178"/>
      <c r="O458" s="178"/>
      <c r="P458" s="178"/>
      <c r="Q458" s="179"/>
      <c r="R458" s="177"/>
      <c r="S458" s="178"/>
      <c r="T458" s="178"/>
      <c r="U458" s="178"/>
      <c r="V458" s="179"/>
      <c r="W458" s="177"/>
      <c r="X458" s="179"/>
    </row>
    <row r="459" spans="1:29" ht="4.5" customHeight="1">
      <c r="A459" s="288"/>
      <c r="B459" s="240"/>
      <c r="C459" s="240"/>
      <c r="D459" s="240"/>
      <c r="E459" s="240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</row>
    <row r="460" spans="1:29">
      <c r="A460" s="229" t="s">
        <v>63</v>
      </c>
      <c r="B460" s="229"/>
      <c r="C460" s="229"/>
      <c r="D460" s="229"/>
      <c r="E460" s="229"/>
      <c r="F460" s="229"/>
      <c r="G460" s="229"/>
      <c r="H460" s="229"/>
      <c r="I460" s="229"/>
      <c r="J460" s="229"/>
      <c r="K460" s="229"/>
      <c r="L460" s="229"/>
      <c r="M460" s="229"/>
      <c r="N460" s="229"/>
      <c r="O460" s="229"/>
      <c r="P460" s="229"/>
      <c r="Q460" s="230"/>
      <c r="R460" s="231" t="s">
        <v>3</v>
      </c>
      <c r="S460" s="231"/>
      <c r="T460" s="231"/>
      <c r="U460" s="231"/>
      <c r="V460" s="231"/>
      <c r="W460" s="231"/>
      <c r="X460" s="231"/>
    </row>
    <row r="461" spans="1:29">
      <c r="A461" s="229" t="s">
        <v>2</v>
      </c>
      <c r="B461" s="229"/>
      <c r="C461" s="229"/>
      <c r="D461" s="229"/>
      <c r="E461" s="229"/>
      <c r="F461" s="229"/>
      <c r="G461" s="229"/>
      <c r="H461" s="229"/>
      <c r="I461" s="229"/>
      <c r="J461" s="229"/>
      <c r="K461" s="229"/>
      <c r="L461" s="229"/>
      <c r="M461" s="229"/>
      <c r="N461" s="229"/>
      <c r="O461" s="229"/>
      <c r="P461" s="229"/>
      <c r="Q461" s="90"/>
      <c r="R461" s="231"/>
      <c r="S461" s="231"/>
      <c r="T461" s="231"/>
      <c r="U461" s="231"/>
      <c r="V461" s="231"/>
      <c r="W461" s="231"/>
      <c r="X461" s="231"/>
    </row>
    <row r="462" spans="1:29" ht="39.75" customHeight="1"/>
    <row r="463" spans="1:29" ht="34.5" customHeight="1"/>
    <row r="464" spans="1:29" ht="24.75" customHeight="1">
      <c r="A464" s="169" t="s">
        <v>12</v>
      </c>
      <c r="B464" s="169"/>
      <c r="C464" s="169"/>
      <c r="D464" s="172" t="str">
        <f>$D$2</f>
        <v>基本登録シートの年度に入力して下さい</v>
      </c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3"/>
      <c r="V464" s="249" t="s">
        <v>24</v>
      </c>
      <c r="W464" s="250"/>
      <c r="X464" s="251"/>
    </row>
    <row r="465" spans="1:29" ht="26.25" customHeight="1">
      <c r="A465" s="170"/>
      <c r="B465" s="170"/>
      <c r="C465" s="170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3"/>
      <c r="V465" s="233" t="str">
        <f>IF(VLOOKUP(AC472,都個人!$J:$O,2,FALSE)="","",VLOOKUP(AC472,都個人!$J:$O,2,FALSE))</f>
        <v/>
      </c>
      <c r="W465" s="234"/>
      <c r="X465" s="235"/>
    </row>
    <row r="466" spans="1:29" ht="27" customHeight="1">
      <c r="A466" s="177" t="s">
        <v>23</v>
      </c>
      <c r="B466" s="178"/>
      <c r="C466" s="179"/>
      <c r="D466" s="241"/>
      <c r="E466" s="82" t="s">
        <v>22</v>
      </c>
      <c r="F466" s="241"/>
      <c r="G466" s="249" t="s">
        <v>21</v>
      </c>
      <c r="H466" s="250"/>
      <c r="I466" s="251"/>
      <c r="J466" s="255" t="str">
        <f>基本登録!$B$2</f>
        <v>基本登録シートの学校番号に入力して下さい</v>
      </c>
      <c r="K466" s="256"/>
      <c r="L466" s="256"/>
      <c r="M466" s="256"/>
      <c r="N466" s="256"/>
      <c r="O466" s="256"/>
      <c r="P466" s="256"/>
      <c r="Q466" s="256"/>
      <c r="R466" s="256"/>
      <c r="S466" s="256"/>
      <c r="T466" s="257"/>
      <c r="U466" s="83"/>
      <c r="V466" s="236"/>
      <c r="W466" s="237"/>
      <c r="X466" s="238"/>
    </row>
    <row r="467" spans="1:29" ht="9.75" customHeight="1">
      <c r="A467" s="186">
        <f>基本登録!$B$1</f>
        <v>0</v>
      </c>
      <c r="B467" s="187"/>
      <c r="C467" s="188"/>
      <c r="D467" s="252"/>
      <c r="E467" s="258" t="s">
        <v>0</v>
      </c>
      <c r="F467" s="254"/>
      <c r="G467" s="261" t="s">
        <v>20</v>
      </c>
      <c r="H467" s="262"/>
      <c r="I467" s="263"/>
      <c r="J467" s="267">
        <f>基本登録!$B$3</f>
        <v>0</v>
      </c>
      <c r="K467" s="268"/>
      <c r="L467" s="268"/>
      <c r="M467" s="268"/>
      <c r="N467" s="268"/>
      <c r="O467" s="268"/>
      <c r="P467" s="268"/>
      <c r="Q467" s="268"/>
      <c r="R467" s="268"/>
      <c r="S467" s="268"/>
      <c r="T467" s="269"/>
      <c r="U467" s="239"/>
      <c r="V467" s="240"/>
      <c r="W467" s="240"/>
      <c r="X467" s="240"/>
    </row>
    <row r="468" spans="1:29" ht="16.5" customHeight="1">
      <c r="A468" s="189"/>
      <c r="B468" s="190"/>
      <c r="C468" s="191"/>
      <c r="D468" s="252"/>
      <c r="E468" s="259"/>
      <c r="F468" s="254"/>
      <c r="G468" s="264"/>
      <c r="H468" s="265"/>
      <c r="I468" s="266"/>
      <c r="J468" s="270"/>
      <c r="K468" s="271"/>
      <c r="L468" s="271"/>
      <c r="M468" s="271"/>
      <c r="N468" s="271"/>
      <c r="O468" s="271"/>
      <c r="P468" s="271"/>
      <c r="Q468" s="271"/>
      <c r="R468" s="271"/>
      <c r="S468" s="271"/>
      <c r="T468" s="272"/>
      <c r="U468" s="241"/>
      <c r="V468" s="243" t="s">
        <v>19</v>
      </c>
      <c r="W468" s="245" t="s">
        <v>11</v>
      </c>
      <c r="X468" s="246"/>
    </row>
    <row r="469" spans="1:29" ht="27" customHeight="1">
      <c r="A469" s="192"/>
      <c r="B469" s="193"/>
      <c r="C469" s="194"/>
      <c r="D469" s="253"/>
      <c r="E469" s="260"/>
      <c r="F469" s="242"/>
      <c r="G469" s="273" t="s">
        <v>18</v>
      </c>
      <c r="H469" s="274"/>
      <c r="I469" s="275"/>
      <c r="J469" s="80" t="s">
        <v>32</v>
      </c>
      <c r="K469" s="81" t="s">
        <v>33</v>
      </c>
      <c r="L469" s="81" t="s">
        <v>34</v>
      </c>
      <c r="M469" s="81" t="s">
        <v>35</v>
      </c>
      <c r="N469" s="81" t="s">
        <v>36</v>
      </c>
      <c r="O469" s="81" t="s">
        <v>37</v>
      </c>
      <c r="P469" s="81" t="s">
        <v>38</v>
      </c>
      <c r="Q469" s="63" t="str">
        <f>IF(AC472="","",AC472)</f>
        <v/>
      </c>
      <c r="R469" s="81" t="s">
        <v>39</v>
      </c>
      <c r="S469" s="58"/>
      <c r="T469" s="59"/>
      <c r="U469" s="242"/>
      <c r="V469" s="244"/>
      <c r="W469" s="247"/>
      <c r="X469" s="248"/>
    </row>
    <row r="470" spans="1:29" ht="4.5" customHeight="1"/>
    <row r="471" spans="1:29" ht="21.75" customHeight="1">
      <c r="A471" s="66" t="s">
        <v>10</v>
      </c>
      <c r="B471" s="276" t="s">
        <v>9</v>
      </c>
      <c r="C471" s="277"/>
      <c r="D471" s="277"/>
      <c r="E471" s="277"/>
      <c r="F471" s="278"/>
      <c r="G471" s="85" t="s">
        <v>8</v>
      </c>
      <c r="H471" s="86"/>
      <c r="I471" s="279" t="str">
        <f>IFERROR(VLOOKUP(D464,基本登録!$B$8:$G$13,5,FALSE),"")</f>
        <v>予選</v>
      </c>
      <c r="J471" s="279"/>
      <c r="K471" s="279"/>
      <c r="L471" s="87"/>
      <c r="M471" s="86"/>
      <c r="N471" s="279" t="str">
        <f>IFERROR(VLOOKUP(D464,基本登録!$B$8:$G$13,6,FALSE),"")</f>
        <v>準決勝</v>
      </c>
      <c r="O471" s="279"/>
      <c r="P471" s="279"/>
      <c r="Q471" s="87"/>
      <c r="R471" s="91"/>
      <c r="S471" s="277"/>
      <c r="T471" s="277"/>
      <c r="U471" s="277"/>
      <c r="V471" s="92"/>
      <c r="W471" s="280" t="s">
        <v>7</v>
      </c>
      <c r="X471" s="281"/>
    </row>
    <row r="472" spans="1:29" ht="21.75" customHeight="1">
      <c r="A472" s="71" t="str">
        <f>基本登録!$A$16</f>
        <v>１</v>
      </c>
      <c r="B472" s="282" t="str">
        <f>IF('都個人（女子）'!AC472="","",VLOOKUP(AC472,都個人!$J:$O,4,FALSE))</f>
        <v/>
      </c>
      <c r="C472" s="283"/>
      <c r="D472" s="283"/>
      <c r="E472" s="283"/>
      <c r="F472" s="284"/>
      <c r="G472" s="72" t="str">
        <f>IF('都個人（女子）'!AC472="","",VLOOKUP(AC472,都個人!$J:$O,5,FALSE))</f>
        <v/>
      </c>
      <c r="H472" s="84"/>
      <c r="I472" s="84"/>
      <c r="J472" s="84"/>
      <c r="K472" s="57"/>
      <c r="L472" s="89"/>
      <c r="M472" s="84"/>
      <c r="N472" s="84"/>
      <c r="O472" s="84"/>
      <c r="P472" s="57"/>
      <c r="Q472" s="89"/>
      <c r="R472" s="84"/>
      <c r="S472" s="84"/>
      <c r="T472" s="84"/>
      <c r="U472" s="57"/>
      <c r="V472" s="89"/>
      <c r="W472" s="177"/>
      <c r="X472" s="179"/>
      <c r="Y472" s="75"/>
      <c r="AC472" s="54" t="str">
        <f>都個人!J25</f>
        <v/>
      </c>
    </row>
    <row r="473" spans="1:29" ht="21.75" customHeight="1">
      <c r="A473" s="66" t="str">
        <f>基本登録!$A$17</f>
        <v>２</v>
      </c>
      <c r="B473" s="282" t="str">
        <f>IF('都個人（女子）'!AC473="","",VLOOKUP(AC473,都個人!$J:$O,4,FALSE))</f>
        <v/>
      </c>
      <c r="C473" s="283"/>
      <c r="D473" s="283"/>
      <c r="E473" s="283"/>
      <c r="F473" s="284"/>
      <c r="G473" s="72" t="str">
        <f>IF('都個人（女子）'!AC473="","",VLOOKUP(AC473,都個人!$J:$O,5,FALSE))</f>
        <v/>
      </c>
      <c r="H473" s="84"/>
      <c r="I473" s="84"/>
      <c r="J473" s="84"/>
      <c r="K473" s="57"/>
      <c r="L473" s="89"/>
      <c r="M473" s="84"/>
      <c r="N473" s="84"/>
      <c r="O473" s="84"/>
      <c r="P473" s="57"/>
      <c r="Q473" s="89"/>
      <c r="R473" s="84"/>
      <c r="S473" s="84"/>
      <c r="T473" s="84"/>
      <c r="U473" s="57"/>
      <c r="V473" s="89"/>
      <c r="W473" s="177"/>
      <c r="X473" s="179"/>
    </row>
    <row r="474" spans="1:29" ht="21.75" customHeight="1">
      <c r="A474" s="66" t="str">
        <f>基本登録!$A$18</f>
        <v>３</v>
      </c>
      <c r="B474" s="282" t="str">
        <f>IF('都個人（女子）'!AC474="","",VLOOKUP(AC474,都個人!$J:$O,4,FALSE))</f>
        <v/>
      </c>
      <c r="C474" s="283"/>
      <c r="D474" s="283"/>
      <c r="E474" s="283"/>
      <c r="F474" s="284"/>
      <c r="G474" s="72" t="str">
        <f>IF('都個人（女子）'!AC474="","",VLOOKUP(AC474,都個人!$J:$O,5,FALSE))</f>
        <v/>
      </c>
      <c r="H474" s="84"/>
      <c r="I474" s="84"/>
      <c r="J474" s="84"/>
      <c r="K474" s="57"/>
      <c r="L474" s="89"/>
      <c r="M474" s="84"/>
      <c r="N474" s="84"/>
      <c r="O474" s="84"/>
      <c r="P474" s="57"/>
      <c r="Q474" s="89"/>
      <c r="R474" s="84"/>
      <c r="S474" s="84"/>
      <c r="T474" s="84"/>
      <c r="U474" s="57"/>
      <c r="V474" s="89"/>
      <c r="W474" s="177"/>
      <c r="X474" s="179"/>
    </row>
    <row r="475" spans="1:29" ht="21.75" customHeight="1">
      <c r="A475" s="66" t="str">
        <f>基本登録!$A$19</f>
        <v>４</v>
      </c>
      <c r="B475" s="282" t="str">
        <f>IF('都個人（女子）'!AC475="","",VLOOKUP(AC475,都個人!$J:$O,4,FALSE))</f>
        <v/>
      </c>
      <c r="C475" s="283"/>
      <c r="D475" s="283"/>
      <c r="E475" s="283"/>
      <c r="F475" s="284"/>
      <c r="G475" s="72" t="str">
        <f>IF('都個人（女子）'!AC475="","",VLOOKUP(AC475,都個人!$J:$O,5,FALSE))</f>
        <v/>
      </c>
      <c r="H475" s="84"/>
      <c r="I475" s="84"/>
      <c r="J475" s="84"/>
      <c r="K475" s="57"/>
      <c r="L475" s="89"/>
      <c r="M475" s="84"/>
      <c r="N475" s="84"/>
      <c r="O475" s="84"/>
      <c r="P475" s="57"/>
      <c r="Q475" s="89"/>
      <c r="R475" s="84"/>
      <c r="S475" s="84"/>
      <c r="T475" s="84"/>
      <c r="U475" s="57"/>
      <c r="V475" s="89"/>
      <c r="W475" s="177"/>
      <c r="X475" s="179"/>
    </row>
    <row r="476" spans="1:29" ht="21.75" customHeight="1">
      <c r="A476" s="66" t="str">
        <f>基本登録!$A$20</f>
        <v>５</v>
      </c>
      <c r="B476" s="282" t="str">
        <f>IF('都個人（女子）'!AC476="","",VLOOKUP(AC476,都個人!$J:$O,4,FALSE))</f>
        <v/>
      </c>
      <c r="C476" s="283"/>
      <c r="D476" s="283"/>
      <c r="E476" s="283"/>
      <c r="F476" s="284"/>
      <c r="G476" s="72" t="str">
        <f>IF('都個人（女子）'!AC476="","",VLOOKUP(AC476,都個人!$J:$O,5,FALSE))</f>
        <v/>
      </c>
      <c r="H476" s="84"/>
      <c r="I476" s="84"/>
      <c r="J476" s="84"/>
      <c r="K476" s="57"/>
      <c r="L476" s="89"/>
      <c r="M476" s="84"/>
      <c r="N476" s="84"/>
      <c r="O476" s="84"/>
      <c r="P476" s="57"/>
      <c r="Q476" s="89"/>
      <c r="R476" s="84"/>
      <c r="S476" s="84"/>
      <c r="T476" s="84"/>
      <c r="U476" s="57"/>
      <c r="V476" s="89"/>
      <c r="W476" s="177"/>
      <c r="X476" s="179"/>
    </row>
    <row r="477" spans="1:29" ht="21.75" customHeight="1">
      <c r="A477" s="66" t="str">
        <f>基本登録!$A$21</f>
        <v>補</v>
      </c>
      <c r="B477" s="282" t="str">
        <f>IF('都個人（女子）'!AC477="","",VLOOKUP(AC477,都個人!$J:$O,4,FALSE))</f>
        <v/>
      </c>
      <c r="C477" s="283"/>
      <c r="D477" s="283"/>
      <c r="E477" s="283"/>
      <c r="F477" s="284"/>
      <c r="G477" s="72" t="str">
        <f>IF('都個人（女子）'!AC477="","",VLOOKUP(AC477,都個人!$J:$O,5,FALSE))</f>
        <v/>
      </c>
      <c r="H477" s="66"/>
      <c r="I477" s="66"/>
      <c r="J477" s="66"/>
      <c r="K477" s="88"/>
      <c r="L477" s="89"/>
      <c r="M477" s="66"/>
      <c r="N477" s="66"/>
      <c r="O477" s="66"/>
      <c r="P477" s="88"/>
      <c r="Q477" s="89"/>
      <c r="R477" s="66"/>
      <c r="S477" s="66"/>
      <c r="T477" s="66"/>
      <c r="U477" s="88"/>
      <c r="V477" s="89"/>
      <c r="W477" s="177"/>
      <c r="X477" s="179"/>
    </row>
    <row r="478" spans="1:29" ht="19.5" customHeight="1">
      <c r="A478" s="177"/>
      <c r="B478" s="285"/>
      <c r="C478" s="285"/>
      <c r="D478" s="285"/>
      <c r="E478" s="285"/>
      <c r="F478" s="285"/>
      <c r="G478" s="286"/>
      <c r="H478" s="280" t="s">
        <v>5</v>
      </c>
      <c r="I478" s="287"/>
      <c r="J478" s="287"/>
      <c r="K478" s="287"/>
      <c r="L478" s="89"/>
      <c r="M478" s="280" t="s">
        <v>5</v>
      </c>
      <c r="N478" s="287"/>
      <c r="O478" s="287"/>
      <c r="P478" s="287"/>
      <c r="Q478" s="89"/>
      <c r="R478" s="280" t="s">
        <v>5</v>
      </c>
      <c r="S478" s="287"/>
      <c r="T478" s="287"/>
      <c r="U478" s="287"/>
      <c r="V478" s="89"/>
      <c r="W478" s="177"/>
      <c r="X478" s="179"/>
    </row>
    <row r="479" spans="1:29" ht="24.75" customHeight="1">
      <c r="A479" s="276" t="s">
        <v>4</v>
      </c>
      <c r="B479" s="279"/>
      <c r="C479" s="279"/>
      <c r="D479" s="279"/>
      <c r="E479" s="279"/>
      <c r="F479" s="279"/>
      <c r="G479" s="278"/>
      <c r="H479" s="177"/>
      <c r="I479" s="178"/>
      <c r="J479" s="178"/>
      <c r="K479" s="178"/>
      <c r="L479" s="179"/>
      <c r="M479" s="177"/>
      <c r="N479" s="178"/>
      <c r="O479" s="178"/>
      <c r="P479" s="178"/>
      <c r="Q479" s="179"/>
      <c r="R479" s="177"/>
      <c r="S479" s="178"/>
      <c r="T479" s="178"/>
      <c r="U479" s="178"/>
      <c r="V479" s="179"/>
      <c r="W479" s="177"/>
      <c r="X479" s="179"/>
    </row>
    <row r="480" spans="1:29" ht="4.5" customHeight="1">
      <c r="A480" s="288"/>
      <c r="B480" s="240"/>
      <c r="C480" s="240"/>
      <c r="D480" s="240"/>
      <c r="E480" s="240"/>
      <c r="F480" s="240"/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</row>
    <row r="481" spans="1:29">
      <c r="A481" s="229" t="s">
        <v>63</v>
      </c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30"/>
      <c r="R481" s="231" t="s">
        <v>3</v>
      </c>
      <c r="S481" s="231"/>
      <c r="T481" s="231"/>
      <c r="U481" s="231"/>
      <c r="V481" s="231"/>
      <c r="W481" s="231"/>
      <c r="X481" s="231"/>
    </row>
    <row r="482" spans="1:29">
      <c r="A482" s="229" t="s">
        <v>2</v>
      </c>
      <c r="B482" s="229"/>
      <c r="C482" s="229"/>
      <c r="D482" s="229"/>
      <c r="E482" s="229"/>
      <c r="F482" s="229"/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90"/>
      <c r="R482" s="231"/>
      <c r="S482" s="231"/>
      <c r="T482" s="231"/>
      <c r="U482" s="231"/>
      <c r="V482" s="231"/>
      <c r="W482" s="231"/>
      <c r="X482" s="231"/>
    </row>
    <row r="483" spans="1:29" ht="39.75" customHeight="1"/>
    <row r="484" spans="1:29" ht="34.5" customHeight="1"/>
    <row r="485" spans="1:29" ht="24.75" customHeight="1">
      <c r="A485" s="169" t="s">
        <v>12</v>
      </c>
      <c r="B485" s="169"/>
      <c r="C485" s="169"/>
      <c r="D485" s="172" t="str">
        <f>$D$2</f>
        <v>基本登録シートの年度に入力して下さい</v>
      </c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3"/>
      <c r="V485" s="249" t="s">
        <v>24</v>
      </c>
      <c r="W485" s="250"/>
      <c r="X485" s="251"/>
    </row>
    <row r="486" spans="1:29" ht="26.25" customHeight="1">
      <c r="A486" s="170"/>
      <c r="B486" s="170"/>
      <c r="C486" s="170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3"/>
      <c r="V486" s="233" t="str">
        <f>IF(VLOOKUP(AC493,都個人!$J:$O,2,FALSE)="","",VLOOKUP(AC493,都個人!$J:$O,2,FALSE))</f>
        <v/>
      </c>
      <c r="W486" s="234"/>
      <c r="X486" s="235"/>
    </row>
    <row r="487" spans="1:29" ht="27" customHeight="1">
      <c r="A487" s="177" t="s">
        <v>23</v>
      </c>
      <c r="B487" s="178"/>
      <c r="C487" s="179"/>
      <c r="D487" s="241"/>
      <c r="E487" s="82" t="s">
        <v>22</v>
      </c>
      <c r="F487" s="241"/>
      <c r="G487" s="249" t="s">
        <v>21</v>
      </c>
      <c r="H487" s="250"/>
      <c r="I487" s="251"/>
      <c r="J487" s="255" t="str">
        <f>基本登録!$B$2</f>
        <v>基本登録シートの学校番号に入力して下さい</v>
      </c>
      <c r="K487" s="256"/>
      <c r="L487" s="256"/>
      <c r="M487" s="256"/>
      <c r="N487" s="256"/>
      <c r="O487" s="256"/>
      <c r="P487" s="256"/>
      <c r="Q487" s="256"/>
      <c r="R487" s="256"/>
      <c r="S487" s="256"/>
      <c r="T487" s="257"/>
      <c r="U487" s="83"/>
      <c r="V487" s="236"/>
      <c r="W487" s="237"/>
      <c r="X487" s="238"/>
    </row>
    <row r="488" spans="1:29" ht="9.75" customHeight="1">
      <c r="A488" s="186">
        <f>基本登録!$B$1</f>
        <v>0</v>
      </c>
      <c r="B488" s="187"/>
      <c r="C488" s="188"/>
      <c r="D488" s="252"/>
      <c r="E488" s="258" t="s">
        <v>0</v>
      </c>
      <c r="F488" s="254"/>
      <c r="G488" s="261" t="s">
        <v>20</v>
      </c>
      <c r="H488" s="262"/>
      <c r="I488" s="263"/>
      <c r="J488" s="267">
        <f>基本登録!$B$3</f>
        <v>0</v>
      </c>
      <c r="K488" s="268"/>
      <c r="L488" s="268"/>
      <c r="M488" s="268"/>
      <c r="N488" s="268"/>
      <c r="O488" s="268"/>
      <c r="P488" s="268"/>
      <c r="Q488" s="268"/>
      <c r="R488" s="268"/>
      <c r="S488" s="268"/>
      <c r="T488" s="269"/>
      <c r="U488" s="239"/>
      <c r="V488" s="240"/>
      <c r="W488" s="240"/>
      <c r="X488" s="240"/>
    </row>
    <row r="489" spans="1:29" ht="16.5" customHeight="1">
      <c r="A489" s="189"/>
      <c r="B489" s="190"/>
      <c r="C489" s="191"/>
      <c r="D489" s="252"/>
      <c r="E489" s="259"/>
      <c r="F489" s="254"/>
      <c r="G489" s="264"/>
      <c r="H489" s="265"/>
      <c r="I489" s="266"/>
      <c r="J489" s="270"/>
      <c r="K489" s="271"/>
      <c r="L489" s="271"/>
      <c r="M489" s="271"/>
      <c r="N489" s="271"/>
      <c r="O489" s="271"/>
      <c r="P489" s="271"/>
      <c r="Q489" s="271"/>
      <c r="R489" s="271"/>
      <c r="S489" s="271"/>
      <c r="T489" s="272"/>
      <c r="U489" s="241"/>
      <c r="V489" s="243" t="s">
        <v>19</v>
      </c>
      <c r="W489" s="245" t="s">
        <v>11</v>
      </c>
      <c r="X489" s="246"/>
    </row>
    <row r="490" spans="1:29" ht="27" customHeight="1">
      <c r="A490" s="192"/>
      <c r="B490" s="193"/>
      <c r="C490" s="194"/>
      <c r="D490" s="253"/>
      <c r="E490" s="260"/>
      <c r="F490" s="242"/>
      <c r="G490" s="273" t="s">
        <v>18</v>
      </c>
      <c r="H490" s="274"/>
      <c r="I490" s="275"/>
      <c r="J490" s="80" t="s">
        <v>32</v>
      </c>
      <c r="K490" s="81" t="s">
        <v>33</v>
      </c>
      <c r="L490" s="81" t="s">
        <v>34</v>
      </c>
      <c r="M490" s="81" t="s">
        <v>35</v>
      </c>
      <c r="N490" s="81" t="s">
        <v>36</v>
      </c>
      <c r="O490" s="81" t="s">
        <v>37</v>
      </c>
      <c r="P490" s="81" t="s">
        <v>38</v>
      </c>
      <c r="Q490" s="63" t="str">
        <f>IF(AC493="","",AC493)</f>
        <v/>
      </c>
      <c r="R490" s="81" t="s">
        <v>39</v>
      </c>
      <c r="S490" s="58"/>
      <c r="T490" s="59"/>
      <c r="U490" s="242"/>
      <c r="V490" s="244"/>
      <c r="W490" s="247"/>
      <c r="X490" s="248"/>
    </row>
    <row r="491" spans="1:29" ht="4.5" customHeight="1"/>
    <row r="492" spans="1:29" ht="21.75" customHeight="1">
      <c r="A492" s="66" t="s">
        <v>10</v>
      </c>
      <c r="B492" s="276" t="s">
        <v>9</v>
      </c>
      <c r="C492" s="277"/>
      <c r="D492" s="277"/>
      <c r="E492" s="277"/>
      <c r="F492" s="278"/>
      <c r="G492" s="85" t="s">
        <v>8</v>
      </c>
      <c r="H492" s="86"/>
      <c r="I492" s="279" t="str">
        <f>IFERROR(VLOOKUP(D485,基本登録!$B$8:$G$13,5,FALSE),"")</f>
        <v>予選</v>
      </c>
      <c r="J492" s="279"/>
      <c r="K492" s="279"/>
      <c r="L492" s="87"/>
      <c r="M492" s="86"/>
      <c r="N492" s="279" t="str">
        <f>IFERROR(VLOOKUP(D485,基本登録!$B$8:$G$13,6,FALSE),"")</f>
        <v>準決勝</v>
      </c>
      <c r="O492" s="279"/>
      <c r="P492" s="279"/>
      <c r="Q492" s="87"/>
      <c r="R492" s="91"/>
      <c r="S492" s="277"/>
      <c r="T492" s="277"/>
      <c r="U492" s="277"/>
      <c r="V492" s="92"/>
      <c r="W492" s="280" t="s">
        <v>7</v>
      </c>
      <c r="X492" s="281"/>
    </row>
    <row r="493" spans="1:29" ht="21.75" customHeight="1">
      <c r="A493" s="71" t="str">
        <f>基本登録!$A$16</f>
        <v>１</v>
      </c>
      <c r="B493" s="282" t="str">
        <f>IF('都個人（女子）'!AC493="","",VLOOKUP(AC493,都個人!$J:$O,4,FALSE))</f>
        <v/>
      </c>
      <c r="C493" s="283"/>
      <c r="D493" s="283"/>
      <c r="E493" s="283"/>
      <c r="F493" s="284"/>
      <c r="G493" s="72" t="str">
        <f>IF('都個人（女子）'!AC493="","",VLOOKUP(AC493,都個人!$J:$O,5,FALSE))</f>
        <v/>
      </c>
      <c r="H493" s="84"/>
      <c r="I493" s="84"/>
      <c r="J493" s="84"/>
      <c r="K493" s="57"/>
      <c r="L493" s="89"/>
      <c r="M493" s="84"/>
      <c r="N493" s="84"/>
      <c r="O493" s="84"/>
      <c r="P493" s="57"/>
      <c r="Q493" s="89"/>
      <c r="R493" s="84"/>
      <c r="S493" s="84"/>
      <c r="T493" s="84"/>
      <c r="U493" s="57"/>
      <c r="V493" s="89"/>
      <c r="W493" s="177"/>
      <c r="X493" s="179"/>
      <c r="Y493" s="75"/>
      <c r="AC493" s="54" t="str">
        <f>都個人!J26</f>
        <v/>
      </c>
    </row>
    <row r="494" spans="1:29" ht="21.75" customHeight="1">
      <c r="A494" s="66" t="str">
        <f>基本登録!$A$17</f>
        <v>２</v>
      </c>
      <c r="B494" s="282" t="str">
        <f>IF('都個人（女子）'!AC494="","",VLOOKUP(AC494,都個人!$J:$O,4,FALSE))</f>
        <v/>
      </c>
      <c r="C494" s="283"/>
      <c r="D494" s="283"/>
      <c r="E494" s="283"/>
      <c r="F494" s="284"/>
      <c r="G494" s="72" t="str">
        <f>IF('都個人（女子）'!AC494="","",VLOOKUP(AC494,都個人!$J:$O,5,FALSE))</f>
        <v/>
      </c>
      <c r="H494" s="84"/>
      <c r="I494" s="84"/>
      <c r="J494" s="84"/>
      <c r="K494" s="57"/>
      <c r="L494" s="89"/>
      <c r="M494" s="84"/>
      <c r="N494" s="84"/>
      <c r="O494" s="84"/>
      <c r="P494" s="57"/>
      <c r="Q494" s="89"/>
      <c r="R494" s="84"/>
      <c r="S494" s="84"/>
      <c r="T494" s="84"/>
      <c r="U494" s="57"/>
      <c r="V494" s="89"/>
      <c r="W494" s="177"/>
      <c r="X494" s="179"/>
    </row>
    <row r="495" spans="1:29" ht="21.75" customHeight="1">
      <c r="A495" s="66" t="str">
        <f>基本登録!$A$18</f>
        <v>３</v>
      </c>
      <c r="B495" s="282" t="str">
        <f>IF('都個人（女子）'!AC495="","",VLOOKUP(AC495,都個人!$J:$O,4,FALSE))</f>
        <v/>
      </c>
      <c r="C495" s="283"/>
      <c r="D495" s="283"/>
      <c r="E495" s="283"/>
      <c r="F495" s="284"/>
      <c r="G495" s="72" t="str">
        <f>IF('都個人（女子）'!AC495="","",VLOOKUP(AC495,都個人!$J:$O,5,FALSE))</f>
        <v/>
      </c>
      <c r="H495" s="84"/>
      <c r="I495" s="84"/>
      <c r="J495" s="84"/>
      <c r="K495" s="57"/>
      <c r="L495" s="89"/>
      <c r="M495" s="84"/>
      <c r="N495" s="84"/>
      <c r="O495" s="84"/>
      <c r="P495" s="57"/>
      <c r="Q495" s="89"/>
      <c r="R495" s="84"/>
      <c r="S495" s="84"/>
      <c r="T495" s="84"/>
      <c r="U495" s="57"/>
      <c r="V495" s="89"/>
      <c r="W495" s="177"/>
      <c r="X495" s="179"/>
    </row>
    <row r="496" spans="1:29" ht="21.75" customHeight="1">
      <c r="A496" s="66" t="str">
        <f>基本登録!$A$19</f>
        <v>４</v>
      </c>
      <c r="B496" s="282" t="str">
        <f>IF('都個人（女子）'!AC496="","",VLOOKUP(AC496,都個人!$J:$O,4,FALSE))</f>
        <v/>
      </c>
      <c r="C496" s="283"/>
      <c r="D496" s="283"/>
      <c r="E496" s="283"/>
      <c r="F496" s="284"/>
      <c r="G496" s="72" t="str">
        <f>IF('都個人（女子）'!AC496="","",VLOOKUP(AC496,都個人!$J:$O,5,FALSE))</f>
        <v/>
      </c>
      <c r="H496" s="84"/>
      <c r="I496" s="84"/>
      <c r="J496" s="84"/>
      <c r="K496" s="57"/>
      <c r="L496" s="89"/>
      <c r="M496" s="84"/>
      <c r="N496" s="84"/>
      <c r="O496" s="84"/>
      <c r="P496" s="57"/>
      <c r="Q496" s="89"/>
      <c r="R496" s="84"/>
      <c r="S496" s="84"/>
      <c r="T496" s="84"/>
      <c r="U496" s="57"/>
      <c r="V496" s="89"/>
      <c r="W496" s="177"/>
      <c r="X496" s="179"/>
    </row>
    <row r="497" spans="1:24" ht="21.75" customHeight="1">
      <c r="A497" s="66" t="str">
        <f>基本登録!$A$20</f>
        <v>５</v>
      </c>
      <c r="B497" s="282" t="str">
        <f>IF('都個人（女子）'!AC497="","",VLOOKUP(AC497,都個人!$J:$O,4,FALSE))</f>
        <v/>
      </c>
      <c r="C497" s="283"/>
      <c r="D497" s="283"/>
      <c r="E497" s="283"/>
      <c r="F497" s="284"/>
      <c r="G497" s="72" t="str">
        <f>IF('都個人（女子）'!AC497="","",VLOOKUP(AC497,都個人!$J:$O,5,FALSE))</f>
        <v/>
      </c>
      <c r="H497" s="84"/>
      <c r="I497" s="84"/>
      <c r="J497" s="84"/>
      <c r="K497" s="57"/>
      <c r="L497" s="89"/>
      <c r="M497" s="84"/>
      <c r="N497" s="84"/>
      <c r="O497" s="84"/>
      <c r="P497" s="57"/>
      <c r="Q497" s="89"/>
      <c r="R497" s="84"/>
      <c r="S497" s="84"/>
      <c r="T497" s="84"/>
      <c r="U497" s="57"/>
      <c r="V497" s="89"/>
      <c r="W497" s="177"/>
      <c r="X497" s="179"/>
    </row>
    <row r="498" spans="1:24" ht="21.75" customHeight="1">
      <c r="A498" s="66" t="str">
        <f>基本登録!$A$21</f>
        <v>補</v>
      </c>
      <c r="B498" s="282" t="str">
        <f>IF('都個人（女子）'!AC498="","",VLOOKUP(AC498,都個人!$J:$O,4,FALSE))</f>
        <v/>
      </c>
      <c r="C498" s="283"/>
      <c r="D498" s="283"/>
      <c r="E498" s="283"/>
      <c r="F498" s="284"/>
      <c r="G498" s="72" t="str">
        <f>IF('都個人（女子）'!AC498="","",VLOOKUP(AC498,都個人!$J:$O,5,FALSE))</f>
        <v/>
      </c>
      <c r="H498" s="66"/>
      <c r="I498" s="66"/>
      <c r="J498" s="66"/>
      <c r="K498" s="88"/>
      <c r="L498" s="89"/>
      <c r="M498" s="66"/>
      <c r="N498" s="66"/>
      <c r="O498" s="66"/>
      <c r="P498" s="88"/>
      <c r="Q498" s="89"/>
      <c r="R498" s="66"/>
      <c r="S498" s="66"/>
      <c r="T498" s="66"/>
      <c r="U498" s="88"/>
      <c r="V498" s="89"/>
      <c r="W498" s="177"/>
      <c r="X498" s="179"/>
    </row>
    <row r="499" spans="1:24" ht="19.5" customHeight="1">
      <c r="A499" s="177"/>
      <c r="B499" s="285"/>
      <c r="C499" s="285"/>
      <c r="D499" s="285"/>
      <c r="E499" s="285"/>
      <c r="F499" s="285"/>
      <c r="G499" s="286"/>
      <c r="H499" s="280" t="s">
        <v>5</v>
      </c>
      <c r="I499" s="287"/>
      <c r="J499" s="287"/>
      <c r="K499" s="287"/>
      <c r="L499" s="89"/>
      <c r="M499" s="280" t="s">
        <v>5</v>
      </c>
      <c r="N499" s="287"/>
      <c r="O499" s="287"/>
      <c r="P499" s="287"/>
      <c r="Q499" s="89"/>
      <c r="R499" s="280" t="s">
        <v>5</v>
      </c>
      <c r="S499" s="287"/>
      <c r="T499" s="287"/>
      <c r="U499" s="287"/>
      <c r="V499" s="89"/>
      <c r="W499" s="177"/>
      <c r="X499" s="179"/>
    </row>
    <row r="500" spans="1:24" ht="24.75" customHeight="1">
      <c r="A500" s="276" t="s">
        <v>4</v>
      </c>
      <c r="B500" s="279"/>
      <c r="C500" s="279"/>
      <c r="D500" s="279"/>
      <c r="E500" s="279"/>
      <c r="F500" s="279"/>
      <c r="G500" s="278"/>
      <c r="H500" s="177"/>
      <c r="I500" s="178"/>
      <c r="J500" s="178"/>
      <c r="K500" s="178"/>
      <c r="L500" s="179"/>
      <c r="M500" s="177"/>
      <c r="N500" s="178"/>
      <c r="O500" s="178"/>
      <c r="P500" s="178"/>
      <c r="Q500" s="179"/>
      <c r="R500" s="177"/>
      <c r="S500" s="178"/>
      <c r="T500" s="178"/>
      <c r="U500" s="178"/>
      <c r="V500" s="179"/>
      <c r="W500" s="177"/>
      <c r="X500" s="179"/>
    </row>
    <row r="501" spans="1:24" ht="4.5" customHeight="1">
      <c r="A501" s="288"/>
      <c r="B501" s="240"/>
      <c r="C501" s="240"/>
      <c r="D501" s="240"/>
      <c r="E501" s="240"/>
      <c r="F501" s="240"/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</row>
    <row r="502" spans="1:24">
      <c r="A502" s="229" t="s">
        <v>63</v>
      </c>
      <c r="B502" s="229"/>
      <c r="C502" s="229"/>
      <c r="D502" s="229"/>
      <c r="E502" s="229"/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30"/>
      <c r="R502" s="231" t="s">
        <v>3</v>
      </c>
      <c r="S502" s="231"/>
      <c r="T502" s="231"/>
      <c r="U502" s="231"/>
      <c r="V502" s="231"/>
      <c r="W502" s="231"/>
      <c r="X502" s="231"/>
    </row>
    <row r="503" spans="1:24">
      <c r="A503" s="229" t="s">
        <v>2</v>
      </c>
      <c r="B503" s="229"/>
      <c r="C503" s="229"/>
      <c r="D503" s="229"/>
      <c r="E503" s="229"/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90"/>
      <c r="R503" s="231"/>
      <c r="S503" s="231"/>
      <c r="T503" s="231"/>
      <c r="U503" s="231"/>
      <c r="V503" s="231"/>
      <c r="W503" s="231"/>
      <c r="X503" s="231"/>
    </row>
    <row r="504" spans="1:24" ht="39.75" customHeight="1"/>
    <row r="505" spans="1:24" ht="34.5" customHeight="1"/>
    <row r="506" spans="1:24" ht="24.75" customHeight="1">
      <c r="A506" s="169" t="s">
        <v>12</v>
      </c>
      <c r="B506" s="169"/>
      <c r="C506" s="169"/>
      <c r="D506" s="172" t="str">
        <f>$D$2</f>
        <v>基本登録シートの年度に入力して下さい</v>
      </c>
      <c r="E506" s="172"/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  <c r="T506" s="172"/>
      <c r="U506" s="173"/>
      <c r="V506" s="249" t="s">
        <v>24</v>
      </c>
      <c r="W506" s="250"/>
      <c r="X506" s="251"/>
    </row>
    <row r="507" spans="1:24" ht="26.25" customHeight="1">
      <c r="A507" s="170"/>
      <c r="B507" s="170"/>
      <c r="C507" s="170"/>
      <c r="D507" s="17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  <c r="T507" s="172"/>
      <c r="U507" s="173"/>
      <c r="V507" s="233" t="str">
        <f>IF(VLOOKUP(AC514,都個人!$J:$O,2,FALSE)="","",VLOOKUP(AC514,都個人!$J:$O,2,FALSE))</f>
        <v/>
      </c>
      <c r="W507" s="234"/>
      <c r="X507" s="235"/>
    </row>
    <row r="508" spans="1:24" ht="27" customHeight="1">
      <c r="A508" s="177" t="s">
        <v>23</v>
      </c>
      <c r="B508" s="178"/>
      <c r="C508" s="179"/>
      <c r="D508" s="241"/>
      <c r="E508" s="82" t="s">
        <v>22</v>
      </c>
      <c r="F508" s="241"/>
      <c r="G508" s="249" t="s">
        <v>21</v>
      </c>
      <c r="H508" s="250"/>
      <c r="I508" s="251"/>
      <c r="J508" s="255" t="str">
        <f>基本登録!$B$2</f>
        <v>基本登録シートの学校番号に入力して下さい</v>
      </c>
      <c r="K508" s="256"/>
      <c r="L508" s="256"/>
      <c r="M508" s="256"/>
      <c r="N508" s="256"/>
      <c r="O508" s="256"/>
      <c r="P508" s="256"/>
      <c r="Q508" s="256"/>
      <c r="R508" s="256"/>
      <c r="S508" s="256"/>
      <c r="T508" s="257"/>
      <c r="U508" s="83"/>
      <c r="V508" s="236"/>
      <c r="W508" s="237"/>
      <c r="X508" s="238"/>
    </row>
    <row r="509" spans="1:24" ht="9.75" customHeight="1">
      <c r="A509" s="186">
        <f>基本登録!$B$1</f>
        <v>0</v>
      </c>
      <c r="B509" s="187"/>
      <c r="C509" s="188"/>
      <c r="D509" s="252"/>
      <c r="E509" s="258" t="s">
        <v>0</v>
      </c>
      <c r="F509" s="254"/>
      <c r="G509" s="261" t="s">
        <v>20</v>
      </c>
      <c r="H509" s="262"/>
      <c r="I509" s="263"/>
      <c r="J509" s="267">
        <f>基本登録!$B$3</f>
        <v>0</v>
      </c>
      <c r="K509" s="268"/>
      <c r="L509" s="268"/>
      <c r="M509" s="268"/>
      <c r="N509" s="268"/>
      <c r="O509" s="268"/>
      <c r="P509" s="268"/>
      <c r="Q509" s="268"/>
      <c r="R509" s="268"/>
      <c r="S509" s="268"/>
      <c r="T509" s="269"/>
      <c r="U509" s="239"/>
      <c r="V509" s="240"/>
      <c r="W509" s="240"/>
      <c r="X509" s="240"/>
    </row>
    <row r="510" spans="1:24" ht="16.5" customHeight="1">
      <c r="A510" s="189"/>
      <c r="B510" s="190"/>
      <c r="C510" s="191"/>
      <c r="D510" s="252"/>
      <c r="E510" s="259"/>
      <c r="F510" s="254"/>
      <c r="G510" s="264"/>
      <c r="H510" s="265"/>
      <c r="I510" s="266"/>
      <c r="J510" s="270"/>
      <c r="K510" s="271"/>
      <c r="L510" s="271"/>
      <c r="M510" s="271"/>
      <c r="N510" s="271"/>
      <c r="O510" s="271"/>
      <c r="P510" s="271"/>
      <c r="Q510" s="271"/>
      <c r="R510" s="271"/>
      <c r="S510" s="271"/>
      <c r="T510" s="272"/>
      <c r="U510" s="241"/>
      <c r="V510" s="243" t="s">
        <v>19</v>
      </c>
      <c r="W510" s="245" t="s">
        <v>11</v>
      </c>
      <c r="X510" s="246"/>
    </row>
    <row r="511" spans="1:24" ht="27" customHeight="1">
      <c r="A511" s="192"/>
      <c r="B511" s="193"/>
      <c r="C511" s="194"/>
      <c r="D511" s="253"/>
      <c r="E511" s="260"/>
      <c r="F511" s="242"/>
      <c r="G511" s="273" t="s">
        <v>18</v>
      </c>
      <c r="H511" s="274"/>
      <c r="I511" s="275"/>
      <c r="J511" s="80" t="s">
        <v>32</v>
      </c>
      <c r="K511" s="81" t="s">
        <v>33</v>
      </c>
      <c r="L511" s="81" t="s">
        <v>34</v>
      </c>
      <c r="M511" s="81" t="s">
        <v>35</v>
      </c>
      <c r="N511" s="81" t="s">
        <v>36</v>
      </c>
      <c r="O511" s="81" t="s">
        <v>37</v>
      </c>
      <c r="P511" s="81" t="s">
        <v>38</v>
      </c>
      <c r="Q511" s="63" t="str">
        <f>IF(AC514="","",AC514)</f>
        <v/>
      </c>
      <c r="R511" s="81" t="s">
        <v>39</v>
      </c>
      <c r="S511" s="58"/>
      <c r="T511" s="59"/>
      <c r="U511" s="242"/>
      <c r="V511" s="244"/>
      <c r="W511" s="247"/>
      <c r="X511" s="248"/>
    </row>
    <row r="512" spans="1:24" ht="4.5" customHeight="1"/>
    <row r="513" spans="1:29" ht="21.75" customHeight="1">
      <c r="A513" s="66" t="s">
        <v>10</v>
      </c>
      <c r="B513" s="276" t="s">
        <v>9</v>
      </c>
      <c r="C513" s="277"/>
      <c r="D513" s="277"/>
      <c r="E513" s="277"/>
      <c r="F513" s="278"/>
      <c r="G513" s="85" t="s">
        <v>8</v>
      </c>
      <c r="H513" s="86"/>
      <c r="I513" s="279" t="str">
        <f>IFERROR(VLOOKUP(D506,基本登録!$B$8:$G$13,5,FALSE),"")</f>
        <v>予選</v>
      </c>
      <c r="J513" s="279"/>
      <c r="K513" s="279"/>
      <c r="L513" s="87"/>
      <c r="M513" s="86"/>
      <c r="N513" s="279" t="str">
        <f>IFERROR(VLOOKUP(D506,基本登録!$B$8:$G$13,6,FALSE),"")</f>
        <v>準決勝</v>
      </c>
      <c r="O513" s="279"/>
      <c r="P513" s="279"/>
      <c r="Q513" s="87"/>
      <c r="R513" s="91"/>
      <c r="S513" s="277"/>
      <c r="T513" s="277"/>
      <c r="U513" s="277"/>
      <c r="V513" s="92"/>
      <c r="W513" s="280" t="s">
        <v>7</v>
      </c>
      <c r="X513" s="281"/>
    </row>
    <row r="514" spans="1:29" ht="21.75" customHeight="1">
      <c r="A514" s="71" t="str">
        <f>基本登録!$A$16</f>
        <v>１</v>
      </c>
      <c r="B514" s="282" t="str">
        <f>IF('都個人（女子）'!AC514="","",VLOOKUP(AC514,都個人!$J:$O,4,FALSE))</f>
        <v/>
      </c>
      <c r="C514" s="283"/>
      <c r="D514" s="283"/>
      <c r="E514" s="283"/>
      <c r="F514" s="284"/>
      <c r="G514" s="72" t="str">
        <f>IF('都個人（女子）'!AC514="","",VLOOKUP(AC514,都個人!$J:$O,5,FALSE))</f>
        <v/>
      </c>
      <c r="H514" s="84"/>
      <c r="I514" s="84"/>
      <c r="J514" s="84"/>
      <c r="K514" s="57"/>
      <c r="L514" s="89"/>
      <c r="M514" s="84"/>
      <c r="N514" s="84"/>
      <c r="O514" s="84"/>
      <c r="P514" s="57"/>
      <c r="Q514" s="89"/>
      <c r="R514" s="84"/>
      <c r="S514" s="84"/>
      <c r="T514" s="84"/>
      <c r="U514" s="57"/>
      <c r="V514" s="89"/>
      <c r="W514" s="177"/>
      <c r="X514" s="179"/>
      <c r="Y514" s="75"/>
      <c r="AC514" s="54" t="str">
        <f>都個人!J27</f>
        <v/>
      </c>
    </row>
    <row r="515" spans="1:29" ht="21.75" customHeight="1">
      <c r="A515" s="66" t="str">
        <f>基本登録!$A$17</f>
        <v>２</v>
      </c>
      <c r="B515" s="282" t="str">
        <f>IF('都個人（女子）'!AC515="","",VLOOKUP(AC515,都個人!$J:$O,4,FALSE))</f>
        <v/>
      </c>
      <c r="C515" s="283"/>
      <c r="D515" s="283"/>
      <c r="E515" s="283"/>
      <c r="F515" s="284"/>
      <c r="G515" s="72" t="str">
        <f>IF('都個人（女子）'!AC515="","",VLOOKUP(AC515,都個人!$J:$O,5,FALSE))</f>
        <v/>
      </c>
      <c r="H515" s="84"/>
      <c r="I515" s="84"/>
      <c r="J515" s="84"/>
      <c r="K515" s="57"/>
      <c r="L515" s="89"/>
      <c r="M515" s="84"/>
      <c r="N515" s="84"/>
      <c r="O515" s="84"/>
      <c r="P515" s="57"/>
      <c r="Q515" s="89"/>
      <c r="R515" s="84"/>
      <c r="S515" s="84"/>
      <c r="T515" s="84"/>
      <c r="U515" s="57"/>
      <c r="V515" s="89"/>
      <c r="W515" s="177"/>
      <c r="X515" s="179"/>
    </row>
    <row r="516" spans="1:29" ht="21.75" customHeight="1">
      <c r="A516" s="66" t="str">
        <f>基本登録!$A$18</f>
        <v>３</v>
      </c>
      <c r="B516" s="282" t="str">
        <f>IF('都個人（女子）'!AC516="","",VLOOKUP(AC516,都個人!$J:$O,4,FALSE))</f>
        <v/>
      </c>
      <c r="C516" s="283"/>
      <c r="D516" s="283"/>
      <c r="E516" s="283"/>
      <c r="F516" s="284"/>
      <c r="G516" s="72" t="str">
        <f>IF('都個人（女子）'!AC516="","",VLOOKUP(AC516,都個人!$J:$O,5,FALSE))</f>
        <v/>
      </c>
      <c r="H516" s="84"/>
      <c r="I516" s="84"/>
      <c r="J516" s="84"/>
      <c r="K516" s="57"/>
      <c r="L516" s="89"/>
      <c r="M516" s="84"/>
      <c r="N516" s="84"/>
      <c r="O516" s="84"/>
      <c r="P516" s="57"/>
      <c r="Q516" s="89"/>
      <c r="R516" s="84"/>
      <c r="S516" s="84"/>
      <c r="T516" s="84"/>
      <c r="U516" s="57"/>
      <c r="V516" s="89"/>
      <c r="W516" s="177"/>
      <c r="X516" s="179"/>
    </row>
    <row r="517" spans="1:29" ht="21.75" customHeight="1">
      <c r="A517" s="66" t="str">
        <f>基本登録!$A$19</f>
        <v>４</v>
      </c>
      <c r="B517" s="282" t="str">
        <f>IF('都個人（女子）'!AC517="","",VLOOKUP(AC517,都個人!$J:$O,4,FALSE))</f>
        <v/>
      </c>
      <c r="C517" s="283"/>
      <c r="D517" s="283"/>
      <c r="E517" s="283"/>
      <c r="F517" s="284"/>
      <c r="G517" s="72" t="str">
        <f>IF('都個人（女子）'!AC517="","",VLOOKUP(AC517,都個人!$J:$O,5,FALSE))</f>
        <v/>
      </c>
      <c r="H517" s="84"/>
      <c r="I517" s="84"/>
      <c r="J517" s="84"/>
      <c r="K517" s="57"/>
      <c r="L517" s="89"/>
      <c r="M517" s="84"/>
      <c r="N517" s="84"/>
      <c r="O517" s="84"/>
      <c r="P517" s="57"/>
      <c r="Q517" s="89"/>
      <c r="R517" s="84"/>
      <c r="S517" s="84"/>
      <c r="T517" s="84"/>
      <c r="U517" s="57"/>
      <c r="V517" s="89"/>
      <c r="W517" s="177"/>
      <c r="X517" s="179"/>
    </row>
    <row r="518" spans="1:29" ht="21.75" customHeight="1">
      <c r="A518" s="66" t="str">
        <f>基本登録!$A$20</f>
        <v>５</v>
      </c>
      <c r="B518" s="282" t="str">
        <f>IF('都個人（女子）'!AC518="","",VLOOKUP(AC518,都個人!$J:$O,4,FALSE))</f>
        <v/>
      </c>
      <c r="C518" s="283"/>
      <c r="D518" s="283"/>
      <c r="E518" s="283"/>
      <c r="F518" s="284"/>
      <c r="G518" s="72" t="str">
        <f>IF('都個人（女子）'!AC518="","",VLOOKUP(AC518,都個人!$J:$O,5,FALSE))</f>
        <v/>
      </c>
      <c r="H518" s="84"/>
      <c r="I518" s="84"/>
      <c r="J518" s="84"/>
      <c r="K518" s="57"/>
      <c r="L518" s="89"/>
      <c r="M518" s="84"/>
      <c r="N518" s="84"/>
      <c r="O518" s="84"/>
      <c r="P518" s="57"/>
      <c r="Q518" s="89"/>
      <c r="R518" s="84"/>
      <c r="S518" s="84"/>
      <c r="T518" s="84"/>
      <c r="U518" s="57"/>
      <c r="V518" s="89"/>
      <c r="W518" s="177"/>
      <c r="X518" s="179"/>
    </row>
    <row r="519" spans="1:29" ht="21.75" customHeight="1">
      <c r="A519" s="66" t="str">
        <f>基本登録!$A$21</f>
        <v>補</v>
      </c>
      <c r="B519" s="282" t="str">
        <f>IF('都個人（女子）'!AC519="","",VLOOKUP(AC519,都個人!$J:$O,4,FALSE))</f>
        <v/>
      </c>
      <c r="C519" s="283"/>
      <c r="D519" s="283"/>
      <c r="E519" s="283"/>
      <c r="F519" s="284"/>
      <c r="G519" s="72" t="str">
        <f>IF('都個人（女子）'!AC519="","",VLOOKUP(AC519,都個人!$J:$O,5,FALSE))</f>
        <v/>
      </c>
      <c r="H519" s="66"/>
      <c r="I519" s="66"/>
      <c r="J519" s="66"/>
      <c r="K519" s="88"/>
      <c r="L519" s="89"/>
      <c r="M519" s="66"/>
      <c r="N519" s="66"/>
      <c r="O519" s="66"/>
      <c r="P519" s="88"/>
      <c r="Q519" s="89"/>
      <c r="R519" s="66"/>
      <c r="S519" s="66"/>
      <c r="T519" s="66"/>
      <c r="U519" s="88"/>
      <c r="V519" s="89"/>
      <c r="W519" s="177"/>
      <c r="X519" s="179"/>
    </row>
    <row r="520" spans="1:29" ht="19.5" customHeight="1">
      <c r="A520" s="177"/>
      <c r="B520" s="285"/>
      <c r="C520" s="285"/>
      <c r="D520" s="285"/>
      <c r="E520" s="285"/>
      <c r="F520" s="285"/>
      <c r="G520" s="286"/>
      <c r="H520" s="280" t="s">
        <v>5</v>
      </c>
      <c r="I520" s="287"/>
      <c r="J520" s="287"/>
      <c r="K520" s="287"/>
      <c r="L520" s="89"/>
      <c r="M520" s="280" t="s">
        <v>5</v>
      </c>
      <c r="N520" s="287"/>
      <c r="O520" s="287"/>
      <c r="P520" s="287"/>
      <c r="Q520" s="89"/>
      <c r="R520" s="280" t="s">
        <v>5</v>
      </c>
      <c r="S520" s="287"/>
      <c r="T520" s="287"/>
      <c r="U520" s="287"/>
      <c r="V520" s="89"/>
      <c r="W520" s="177"/>
      <c r="X520" s="179"/>
    </row>
    <row r="521" spans="1:29" ht="24.75" customHeight="1">
      <c r="A521" s="276" t="s">
        <v>4</v>
      </c>
      <c r="B521" s="279"/>
      <c r="C521" s="279"/>
      <c r="D521" s="279"/>
      <c r="E521" s="279"/>
      <c r="F521" s="279"/>
      <c r="G521" s="278"/>
      <c r="H521" s="177"/>
      <c r="I521" s="178"/>
      <c r="J521" s="178"/>
      <c r="K521" s="178"/>
      <c r="L521" s="179"/>
      <c r="M521" s="177"/>
      <c r="N521" s="178"/>
      <c r="O521" s="178"/>
      <c r="P521" s="178"/>
      <c r="Q521" s="179"/>
      <c r="R521" s="177"/>
      <c r="S521" s="178"/>
      <c r="T521" s="178"/>
      <c r="U521" s="178"/>
      <c r="V521" s="179"/>
      <c r="W521" s="177"/>
      <c r="X521" s="179"/>
    </row>
    <row r="522" spans="1:29" ht="4.5" customHeight="1">
      <c r="A522" s="288"/>
      <c r="B522" s="240"/>
      <c r="C522" s="240"/>
      <c r="D522" s="240"/>
      <c r="E522" s="240"/>
      <c r="F522" s="240"/>
      <c r="G522" s="240"/>
      <c r="H522" s="240"/>
      <c r="I522" s="240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  <c r="T522" s="240"/>
      <c r="U522" s="240"/>
      <c r="V522" s="240"/>
      <c r="W522" s="240"/>
      <c r="X522" s="240"/>
    </row>
    <row r="523" spans="1:29">
      <c r="A523" s="229" t="s">
        <v>63</v>
      </c>
      <c r="B523" s="229"/>
      <c r="C523" s="229"/>
      <c r="D523" s="229"/>
      <c r="E523" s="229"/>
      <c r="F523" s="229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30"/>
      <c r="R523" s="231" t="s">
        <v>3</v>
      </c>
      <c r="S523" s="231"/>
      <c r="T523" s="231"/>
      <c r="U523" s="231"/>
      <c r="V523" s="231"/>
      <c r="W523" s="231"/>
      <c r="X523" s="231"/>
    </row>
    <row r="524" spans="1:29">
      <c r="A524" s="229" t="s">
        <v>2</v>
      </c>
      <c r="B524" s="229"/>
      <c r="C524" s="229"/>
      <c r="D524" s="229"/>
      <c r="E524" s="229"/>
      <c r="F524" s="229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90"/>
      <c r="R524" s="231"/>
      <c r="S524" s="231"/>
      <c r="T524" s="231"/>
      <c r="U524" s="231"/>
      <c r="V524" s="231"/>
      <c r="W524" s="231"/>
      <c r="X524" s="231"/>
    </row>
    <row r="525" spans="1:29" ht="39.75" customHeight="1"/>
    <row r="526" spans="1:29" ht="34.5" customHeight="1"/>
    <row r="527" spans="1:29" ht="24.75" customHeight="1">
      <c r="A527" s="169" t="s">
        <v>12</v>
      </c>
      <c r="B527" s="169"/>
      <c r="C527" s="169"/>
      <c r="D527" s="172" t="str">
        <f>$D$2</f>
        <v>基本登録シートの年度に入力して下さい</v>
      </c>
      <c r="E527" s="172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3"/>
      <c r="V527" s="249" t="s">
        <v>24</v>
      </c>
      <c r="W527" s="250"/>
      <c r="X527" s="251"/>
    </row>
    <row r="528" spans="1:29" ht="26.25" customHeight="1">
      <c r="A528" s="170"/>
      <c r="B528" s="170"/>
      <c r="C528" s="170"/>
      <c r="D528" s="172"/>
      <c r="E528" s="172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3"/>
      <c r="V528" s="233" t="str">
        <f>IF(VLOOKUP(AC535,都個人!$J:$O,2,FALSE)="","",VLOOKUP(AC535,都個人!$J:$O,2,FALSE))</f>
        <v/>
      </c>
      <c r="W528" s="234"/>
      <c r="X528" s="235"/>
    </row>
    <row r="529" spans="1:29" ht="27" customHeight="1">
      <c r="A529" s="177" t="s">
        <v>23</v>
      </c>
      <c r="B529" s="178"/>
      <c r="C529" s="179"/>
      <c r="D529" s="241"/>
      <c r="E529" s="82" t="s">
        <v>22</v>
      </c>
      <c r="F529" s="241"/>
      <c r="G529" s="249" t="s">
        <v>21</v>
      </c>
      <c r="H529" s="250"/>
      <c r="I529" s="251"/>
      <c r="J529" s="255" t="str">
        <f>基本登録!$B$2</f>
        <v>基本登録シートの学校番号に入力して下さい</v>
      </c>
      <c r="K529" s="256"/>
      <c r="L529" s="256"/>
      <c r="M529" s="256"/>
      <c r="N529" s="256"/>
      <c r="O529" s="256"/>
      <c r="P529" s="256"/>
      <c r="Q529" s="256"/>
      <c r="R529" s="256"/>
      <c r="S529" s="256"/>
      <c r="T529" s="257"/>
      <c r="U529" s="83"/>
      <c r="V529" s="236"/>
      <c r="W529" s="237"/>
      <c r="X529" s="238"/>
    </row>
    <row r="530" spans="1:29" ht="9.75" customHeight="1">
      <c r="A530" s="186">
        <f>基本登録!$B$1</f>
        <v>0</v>
      </c>
      <c r="B530" s="187"/>
      <c r="C530" s="188"/>
      <c r="D530" s="252"/>
      <c r="E530" s="258" t="s">
        <v>0</v>
      </c>
      <c r="F530" s="254"/>
      <c r="G530" s="261" t="s">
        <v>20</v>
      </c>
      <c r="H530" s="262"/>
      <c r="I530" s="263"/>
      <c r="J530" s="267">
        <f>基本登録!$B$3</f>
        <v>0</v>
      </c>
      <c r="K530" s="268"/>
      <c r="L530" s="268"/>
      <c r="M530" s="268"/>
      <c r="N530" s="268"/>
      <c r="O530" s="268"/>
      <c r="P530" s="268"/>
      <c r="Q530" s="268"/>
      <c r="R530" s="268"/>
      <c r="S530" s="268"/>
      <c r="T530" s="269"/>
      <c r="U530" s="239"/>
      <c r="V530" s="240"/>
      <c r="W530" s="240"/>
      <c r="X530" s="240"/>
    </row>
    <row r="531" spans="1:29" ht="16.5" customHeight="1">
      <c r="A531" s="189"/>
      <c r="B531" s="190"/>
      <c r="C531" s="191"/>
      <c r="D531" s="252"/>
      <c r="E531" s="259"/>
      <c r="F531" s="254"/>
      <c r="G531" s="264"/>
      <c r="H531" s="265"/>
      <c r="I531" s="266"/>
      <c r="J531" s="270"/>
      <c r="K531" s="271"/>
      <c r="L531" s="271"/>
      <c r="M531" s="271"/>
      <c r="N531" s="271"/>
      <c r="O531" s="271"/>
      <c r="P531" s="271"/>
      <c r="Q531" s="271"/>
      <c r="R531" s="271"/>
      <c r="S531" s="271"/>
      <c r="T531" s="272"/>
      <c r="U531" s="241"/>
      <c r="V531" s="243" t="s">
        <v>19</v>
      </c>
      <c r="W531" s="245" t="s">
        <v>11</v>
      </c>
      <c r="X531" s="246"/>
    </row>
    <row r="532" spans="1:29" ht="27" customHeight="1">
      <c r="A532" s="192"/>
      <c r="B532" s="193"/>
      <c r="C532" s="194"/>
      <c r="D532" s="253"/>
      <c r="E532" s="260"/>
      <c r="F532" s="242"/>
      <c r="G532" s="273" t="s">
        <v>18</v>
      </c>
      <c r="H532" s="274"/>
      <c r="I532" s="275"/>
      <c r="J532" s="80" t="s">
        <v>32</v>
      </c>
      <c r="K532" s="81" t="s">
        <v>33</v>
      </c>
      <c r="L532" s="81" t="s">
        <v>34</v>
      </c>
      <c r="M532" s="81" t="s">
        <v>35</v>
      </c>
      <c r="N532" s="81" t="s">
        <v>36</v>
      </c>
      <c r="O532" s="81" t="s">
        <v>37</v>
      </c>
      <c r="P532" s="81" t="s">
        <v>38</v>
      </c>
      <c r="Q532" s="63" t="str">
        <f>IF(AC535="","",AC535)</f>
        <v/>
      </c>
      <c r="R532" s="81" t="s">
        <v>39</v>
      </c>
      <c r="S532" s="58"/>
      <c r="T532" s="59"/>
      <c r="U532" s="242"/>
      <c r="V532" s="244"/>
      <c r="W532" s="247"/>
      <c r="X532" s="248"/>
    </row>
    <row r="533" spans="1:29" ht="4.5" customHeight="1"/>
    <row r="534" spans="1:29" ht="21.75" customHeight="1">
      <c r="A534" s="66" t="s">
        <v>10</v>
      </c>
      <c r="B534" s="276" t="s">
        <v>9</v>
      </c>
      <c r="C534" s="277"/>
      <c r="D534" s="277"/>
      <c r="E534" s="277"/>
      <c r="F534" s="278"/>
      <c r="G534" s="85" t="s">
        <v>8</v>
      </c>
      <c r="H534" s="86"/>
      <c r="I534" s="279" t="str">
        <f>IFERROR(VLOOKUP(D527,基本登録!$B$8:$G$13,5,FALSE),"")</f>
        <v>予選</v>
      </c>
      <c r="J534" s="279"/>
      <c r="K534" s="279"/>
      <c r="L534" s="87"/>
      <c r="M534" s="86"/>
      <c r="N534" s="279" t="str">
        <f>IFERROR(VLOOKUP(D527,基本登録!$B$8:$G$13,6,FALSE),"")</f>
        <v>準決勝</v>
      </c>
      <c r="O534" s="279"/>
      <c r="P534" s="279"/>
      <c r="Q534" s="87"/>
      <c r="R534" s="91"/>
      <c r="S534" s="277"/>
      <c r="T534" s="277"/>
      <c r="U534" s="277"/>
      <c r="V534" s="92"/>
      <c r="W534" s="280" t="s">
        <v>7</v>
      </c>
      <c r="X534" s="281"/>
    </row>
    <row r="535" spans="1:29" ht="21.75" customHeight="1">
      <c r="A535" s="71" t="str">
        <f>基本登録!$A$16</f>
        <v>１</v>
      </c>
      <c r="B535" s="282" t="str">
        <f>IF('都個人（女子）'!AC535="","",VLOOKUP(AC535,都個人!$J:$O,4,FALSE))</f>
        <v/>
      </c>
      <c r="C535" s="283"/>
      <c r="D535" s="283"/>
      <c r="E535" s="283"/>
      <c r="F535" s="284"/>
      <c r="G535" s="72" t="str">
        <f>IF('都個人（女子）'!AC535="","",VLOOKUP(AC535,都個人!$J:$O,5,FALSE))</f>
        <v/>
      </c>
      <c r="H535" s="84"/>
      <c r="I535" s="84"/>
      <c r="J535" s="84"/>
      <c r="K535" s="57"/>
      <c r="L535" s="89"/>
      <c r="M535" s="84"/>
      <c r="N535" s="84"/>
      <c r="O535" s="84"/>
      <c r="P535" s="57"/>
      <c r="Q535" s="89"/>
      <c r="R535" s="84"/>
      <c r="S535" s="84"/>
      <c r="T535" s="84"/>
      <c r="U535" s="57"/>
      <c r="V535" s="89"/>
      <c r="W535" s="177"/>
      <c r="X535" s="179"/>
      <c r="Y535" s="75"/>
      <c r="AC535" s="54" t="str">
        <f>都個人!J28</f>
        <v/>
      </c>
    </row>
    <row r="536" spans="1:29" ht="21.75" customHeight="1">
      <c r="A536" s="66" t="str">
        <f>基本登録!$A$17</f>
        <v>２</v>
      </c>
      <c r="B536" s="282" t="str">
        <f>IF('都個人（女子）'!AC536="","",VLOOKUP(AC536,都個人!$J:$O,4,FALSE))</f>
        <v/>
      </c>
      <c r="C536" s="283"/>
      <c r="D536" s="283"/>
      <c r="E536" s="283"/>
      <c r="F536" s="284"/>
      <c r="G536" s="72" t="str">
        <f>IF('都個人（女子）'!AC536="","",VLOOKUP(AC536,都個人!$J:$O,5,FALSE))</f>
        <v/>
      </c>
      <c r="H536" s="84"/>
      <c r="I536" s="84"/>
      <c r="J536" s="84"/>
      <c r="K536" s="57"/>
      <c r="L536" s="89"/>
      <c r="M536" s="84"/>
      <c r="N536" s="84"/>
      <c r="O536" s="84"/>
      <c r="P536" s="57"/>
      <c r="Q536" s="89"/>
      <c r="R536" s="84"/>
      <c r="S536" s="84"/>
      <c r="T536" s="84"/>
      <c r="U536" s="57"/>
      <c r="V536" s="89"/>
      <c r="W536" s="177"/>
      <c r="X536" s="179"/>
    </row>
    <row r="537" spans="1:29" ht="21.75" customHeight="1">
      <c r="A537" s="66" t="str">
        <f>基本登録!$A$18</f>
        <v>３</v>
      </c>
      <c r="B537" s="282" t="str">
        <f>IF('都個人（女子）'!AC537="","",VLOOKUP(AC537,都個人!$J:$O,4,FALSE))</f>
        <v/>
      </c>
      <c r="C537" s="283"/>
      <c r="D537" s="283"/>
      <c r="E537" s="283"/>
      <c r="F537" s="284"/>
      <c r="G537" s="72" t="str">
        <f>IF('都個人（女子）'!AC537="","",VLOOKUP(AC537,都個人!$J:$O,5,FALSE))</f>
        <v/>
      </c>
      <c r="H537" s="84"/>
      <c r="I537" s="84"/>
      <c r="J537" s="84"/>
      <c r="K537" s="57"/>
      <c r="L537" s="89"/>
      <c r="M537" s="84"/>
      <c r="N537" s="84"/>
      <c r="O537" s="84"/>
      <c r="P537" s="57"/>
      <c r="Q537" s="89"/>
      <c r="R537" s="84"/>
      <c r="S537" s="84"/>
      <c r="T537" s="84"/>
      <c r="U537" s="57"/>
      <c r="V537" s="89"/>
      <c r="W537" s="177"/>
      <c r="X537" s="179"/>
    </row>
    <row r="538" spans="1:29" ht="21.75" customHeight="1">
      <c r="A538" s="66" t="str">
        <f>基本登録!$A$19</f>
        <v>４</v>
      </c>
      <c r="B538" s="282" t="str">
        <f>IF('都個人（女子）'!AC538="","",VLOOKUP(AC538,都個人!$J:$O,4,FALSE))</f>
        <v/>
      </c>
      <c r="C538" s="283"/>
      <c r="D538" s="283"/>
      <c r="E538" s="283"/>
      <c r="F538" s="284"/>
      <c r="G538" s="72" t="str">
        <f>IF('都個人（女子）'!AC538="","",VLOOKUP(AC538,都個人!$J:$O,5,FALSE))</f>
        <v/>
      </c>
      <c r="H538" s="84"/>
      <c r="I538" s="84"/>
      <c r="J538" s="84"/>
      <c r="K538" s="57"/>
      <c r="L538" s="89"/>
      <c r="M538" s="84"/>
      <c r="N538" s="84"/>
      <c r="O538" s="84"/>
      <c r="P538" s="57"/>
      <c r="Q538" s="89"/>
      <c r="R538" s="84"/>
      <c r="S538" s="84"/>
      <c r="T538" s="84"/>
      <c r="U538" s="57"/>
      <c r="V538" s="89"/>
      <c r="W538" s="177"/>
      <c r="X538" s="179"/>
    </row>
    <row r="539" spans="1:29" ht="21.75" customHeight="1">
      <c r="A539" s="66" t="str">
        <f>基本登録!$A$20</f>
        <v>５</v>
      </c>
      <c r="B539" s="282" t="str">
        <f>IF('都個人（女子）'!AC539="","",VLOOKUP(AC539,都個人!$J:$O,4,FALSE))</f>
        <v/>
      </c>
      <c r="C539" s="283"/>
      <c r="D539" s="283"/>
      <c r="E539" s="283"/>
      <c r="F539" s="284"/>
      <c r="G539" s="72" t="str">
        <f>IF('都個人（女子）'!AC539="","",VLOOKUP(AC539,都個人!$J:$O,5,FALSE))</f>
        <v/>
      </c>
      <c r="H539" s="84"/>
      <c r="I539" s="84"/>
      <c r="J539" s="84"/>
      <c r="K539" s="57"/>
      <c r="L539" s="89"/>
      <c r="M539" s="84"/>
      <c r="N539" s="84"/>
      <c r="O539" s="84"/>
      <c r="P539" s="57"/>
      <c r="Q539" s="89"/>
      <c r="R539" s="84"/>
      <c r="S539" s="84"/>
      <c r="T539" s="84"/>
      <c r="U539" s="57"/>
      <c r="V539" s="89"/>
      <c r="W539" s="177"/>
      <c r="X539" s="179"/>
    </row>
    <row r="540" spans="1:29" ht="21.75" customHeight="1">
      <c r="A540" s="66" t="str">
        <f>基本登録!$A$21</f>
        <v>補</v>
      </c>
      <c r="B540" s="282" t="str">
        <f>IF('都個人（女子）'!AC540="","",VLOOKUP(AC540,都個人!$J:$O,4,FALSE))</f>
        <v/>
      </c>
      <c r="C540" s="283"/>
      <c r="D540" s="283"/>
      <c r="E540" s="283"/>
      <c r="F540" s="284"/>
      <c r="G540" s="72" t="str">
        <f>IF('都個人（女子）'!AC540="","",VLOOKUP(AC540,都個人!$J:$O,5,FALSE))</f>
        <v/>
      </c>
      <c r="H540" s="66"/>
      <c r="I540" s="66"/>
      <c r="J540" s="66"/>
      <c r="K540" s="88"/>
      <c r="L540" s="89"/>
      <c r="M540" s="66"/>
      <c r="N540" s="66"/>
      <c r="O540" s="66"/>
      <c r="P540" s="88"/>
      <c r="Q540" s="89"/>
      <c r="R540" s="66"/>
      <c r="S540" s="66"/>
      <c r="T540" s="66"/>
      <c r="U540" s="88"/>
      <c r="V540" s="89"/>
      <c r="W540" s="177"/>
      <c r="X540" s="179"/>
    </row>
    <row r="541" spans="1:29" ht="19.5" customHeight="1">
      <c r="A541" s="177"/>
      <c r="B541" s="285"/>
      <c r="C541" s="285"/>
      <c r="D541" s="285"/>
      <c r="E541" s="285"/>
      <c r="F541" s="285"/>
      <c r="G541" s="286"/>
      <c r="H541" s="280" t="s">
        <v>5</v>
      </c>
      <c r="I541" s="287"/>
      <c r="J541" s="287"/>
      <c r="K541" s="287"/>
      <c r="L541" s="89"/>
      <c r="M541" s="280" t="s">
        <v>5</v>
      </c>
      <c r="N541" s="287"/>
      <c r="O541" s="287"/>
      <c r="P541" s="287"/>
      <c r="Q541" s="89"/>
      <c r="R541" s="280" t="s">
        <v>5</v>
      </c>
      <c r="S541" s="287"/>
      <c r="T541" s="287"/>
      <c r="U541" s="287"/>
      <c r="V541" s="89"/>
      <c r="W541" s="177"/>
      <c r="X541" s="179"/>
    </row>
    <row r="542" spans="1:29" ht="24.75" customHeight="1">
      <c r="A542" s="276" t="s">
        <v>4</v>
      </c>
      <c r="B542" s="279"/>
      <c r="C542" s="279"/>
      <c r="D542" s="279"/>
      <c r="E542" s="279"/>
      <c r="F542" s="279"/>
      <c r="G542" s="278"/>
      <c r="H542" s="177"/>
      <c r="I542" s="178"/>
      <c r="J542" s="178"/>
      <c r="K542" s="178"/>
      <c r="L542" s="179"/>
      <c r="M542" s="177"/>
      <c r="N542" s="178"/>
      <c r="O542" s="178"/>
      <c r="P542" s="178"/>
      <c r="Q542" s="179"/>
      <c r="R542" s="177"/>
      <c r="S542" s="178"/>
      <c r="T542" s="178"/>
      <c r="U542" s="178"/>
      <c r="V542" s="179"/>
      <c r="W542" s="177"/>
      <c r="X542" s="179"/>
    </row>
    <row r="543" spans="1:29" ht="4.5" customHeight="1">
      <c r="A543" s="288"/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240"/>
      <c r="P543" s="240"/>
      <c r="Q543" s="240"/>
      <c r="R543" s="240"/>
      <c r="S543" s="240"/>
      <c r="T543" s="240"/>
      <c r="U543" s="240"/>
      <c r="V543" s="240"/>
      <c r="W543" s="240"/>
      <c r="X543" s="240"/>
    </row>
    <row r="544" spans="1:29">
      <c r="A544" s="229" t="s">
        <v>63</v>
      </c>
      <c r="B544" s="229"/>
      <c r="C544" s="229"/>
      <c r="D544" s="229"/>
      <c r="E544" s="229"/>
      <c r="F544" s="229"/>
      <c r="G544" s="229"/>
      <c r="H544" s="229"/>
      <c r="I544" s="229"/>
      <c r="J544" s="229"/>
      <c r="K544" s="229"/>
      <c r="L544" s="229"/>
      <c r="M544" s="229"/>
      <c r="N544" s="229"/>
      <c r="O544" s="229"/>
      <c r="P544" s="229"/>
      <c r="Q544" s="230"/>
      <c r="R544" s="231" t="s">
        <v>3</v>
      </c>
      <c r="S544" s="231"/>
      <c r="T544" s="231"/>
      <c r="U544" s="231"/>
      <c r="V544" s="231"/>
      <c r="W544" s="231"/>
      <c r="X544" s="231"/>
    </row>
    <row r="545" spans="1:29">
      <c r="A545" s="229" t="s">
        <v>2</v>
      </c>
      <c r="B545" s="229"/>
      <c r="C545" s="229"/>
      <c r="D545" s="229"/>
      <c r="E545" s="229"/>
      <c r="F545" s="229"/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90"/>
      <c r="R545" s="231"/>
      <c r="S545" s="231"/>
      <c r="T545" s="231"/>
      <c r="U545" s="231"/>
      <c r="V545" s="231"/>
      <c r="W545" s="231"/>
      <c r="X545" s="231"/>
    </row>
    <row r="546" spans="1:29" ht="39.75" customHeight="1"/>
    <row r="547" spans="1:29" ht="34.5" customHeight="1"/>
    <row r="548" spans="1:29" ht="24.75" customHeight="1">
      <c r="A548" s="169" t="s">
        <v>12</v>
      </c>
      <c r="B548" s="169"/>
      <c r="C548" s="169"/>
      <c r="D548" s="172" t="str">
        <f>$D$2</f>
        <v>基本登録シートの年度に入力して下さい</v>
      </c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3"/>
      <c r="V548" s="249" t="s">
        <v>24</v>
      </c>
      <c r="W548" s="250"/>
      <c r="X548" s="251"/>
    </row>
    <row r="549" spans="1:29" ht="26.25" customHeight="1">
      <c r="A549" s="170"/>
      <c r="B549" s="170"/>
      <c r="C549" s="170"/>
      <c r="D549" s="17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  <c r="T549" s="172"/>
      <c r="U549" s="173"/>
      <c r="V549" s="233" t="str">
        <f>IF(VLOOKUP(AC556,都個人!$J:$O,2,FALSE)="","",VLOOKUP(AC556,都個人!$J:$O,2,FALSE))</f>
        <v/>
      </c>
      <c r="W549" s="234"/>
      <c r="X549" s="235"/>
    </row>
    <row r="550" spans="1:29" ht="27" customHeight="1">
      <c r="A550" s="177" t="s">
        <v>23</v>
      </c>
      <c r="B550" s="178"/>
      <c r="C550" s="179"/>
      <c r="D550" s="241"/>
      <c r="E550" s="82" t="s">
        <v>22</v>
      </c>
      <c r="F550" s="241"/>
      <c r="G550" s="249" t="s">
        <v>21</v>
      </c>
      <c r="H550" s="250"/>
      <c r="I550" s="251"/>
      <c r="J550" s="255" t="str">
        <f>基本登録!$B$2</f>
        <v>基本登録シートの学校番号に入力して下さい</v>
      </c>
      <c r="K550" s="256"/>
      <c r="L550" s="256"/>
      <c r="M550" s="256"/>
      <c r="N550" s="256"/>
      <c r="O550" s="256"/>
      <c r="P550" s="256"/>
      <c r="Q550" s="256"/>
      <c r="R550" s="256"/>
      <c r="S550" s="256"/>
      <c r="T550" s="257"/>
      <c r="U550" s="83"/>
      <c r="V550" s="236"/>
      <c r="W550" s="237"/>
      <c r="X550" s="238"/>
    </row>
    <row r="551" spans="1:29" ht="9.75" customHeight="1">
      <c r="A551" s="186">
        <f>基本登録!$B$1</f>
        <v>0</v>
      </c>
      <c r="B551" s="187"/>
      <c r="C551" s="188"/>
      <c r="D551" s="252"/>
      <c r="E551" s="258" t="s">
        <v>0</v>
      </c>
      <c r="F551" s="254"/>
      <c r="G551" s="261" t="s">
        <v>20</v>
      </c>
      <c r="H551" s="262"/>
      <c r="I551" s="263"/>
      <c r="J551" s="267">
        <f>基本登録!$B$3</f>
        <v>0</v>
      </c>
      <c r="K551" s="268"/>
      <c r="L551" s="268"/>
      <c r="M551" s="268"/>
      <c r="N551" s="268"/>
      <c r="O551" s="268"/>
      <c r="P551" s="268"/>
      <c r="Q551" s="268"/>
      <c r="R551" s="268"/>
      <c r="S551" s="268"/>
      <c r="T551" s="269"/>
      <c r="U551" s="239"/>
      <c r="V551" s="240"/>
      <c r="W551" s="240"/>
      <c r="X551" s="240"/>
    </row>
    <row r="552" spans="1:29" ht="16.5" customHeight="1">
      <c r="A552" s="189"/>
      <c r="B552" s="190"/>
      <c r="C552" s="191"/>
      <c r="D552" s="252"/>
      <c r="E552" s="259"/>
      <c r="F552" s="254"/>
      <c r="G552" s="264"/>
      <c r="H552" s="265"/>
      <c r="I552" s="266"/>
      <c r="J552" s="270"/>
      <c r="K552" s="271"/>
      <c r="L552" s="271"/>
      <c r="M552" s="271"/>
      <c r="N552" s="271"/>
      <c r="O552" s="271"/>
      <c r="P552" s="271"/>
      <c r="Q552" s="271"/>
      <c r="R552" s="271"/>
      <c r="S552" s="271"/>
      <c r="T552" s="272"/>
      <c r="U552" s="241"/>
      <c r="V552" s="243" t="s">
        <v>19</v>
      </c>
      <c r="W552" s="245" t="s">
        <v>11</v>
      </c>
      <c r="X552" s="246"/>
    </row>
    <row r="553" spans="1:29" ht="27" customHeight="1">
      <c r="A553" s="192"/>
      <c r="B553" s="193"/>
      <c r="C553" s="194"/>
      <c r="D553" s="253"/>
      <c r="E553" s="260"/>
      <c r="F553" s="242"/>
      <c r="G553" s="273" t="s">
        <v>18</v>
      </c>
      <c r="H553" s="274"/>
      <c r="I553" s="275"/>
      <c r="J553" s="80" t="s">
        <v>32</v>
      </c>
      <c r="K553" s="81" t="s">
        <v>33</v>
      </c>
      <c r="L553" s="81" t="s">
        <v>34</v>
      </c>
      <c r="M553" s="81" t="s">
        <v>35</v>
      </c>
      <c r="N553" s="81" t="s">
        <v>36</v>
      </c>
      <c r="O553" s="81" t="s">
        <v>37</v>
      </c>
      <c r="P553" s="81" t="s">
        <v>38</v>
      </c>
      <c r="Q553" s="63" t="str">
        <f>IF(AC556="","",AC556)</f>
        <v/>
      </c>
      <c r="R553" s="81" t="s">
        <v>39</v>
      </c>
      <c r="S553" s="58"/>
      <c r="T553" s="59"/>
      <c r="U553" s="242"/>
      <c r="V553" s="244"/>
      <c r="W553" s="247"/>
      <c r="X553" s="248"/>
    </row>
    <row r="554" spans="1:29" ht="4.5" customHeight="1"/>
    <row r="555" spans="1:29" ht="21.75" customHeight="1">
      <c r="A555" s="66" t="s">
        <v>10</v>
      </c>
      <c r="B555" s="276" t="s">
        <v>9</v>
      </c>
      <c r="C555" s="277"/>
      <c r="D555" s="277"/>
      <c r="E555" s="277"/>
      <c r="F555" s="278"/>
      <c r="G555" s="85" t="s">
        <v>8</v>
      </c>
      <c r="H555" s="86"/>
      <c r="I555" s="279" t="str">
        <f>IFERROR(VLOOKUP(D548,基本登録!$B$8:$G$13,5,FALSE),"")</f>
        <v>予選</v>
      </c>
      <c r="J555" s="279"/>
      <c r="K555" s="279"/>
      <c r="L555" s="87"/>
      <c r="M555" s="86"/>
      <c r="N555" s="279" t="str">
        <f>IFERROR(VLOOKUP(D548,基本登録!$B$8:$G$13,6,FALSE),"")</f>
        <v>準決勝</v>
      </c>
      <c r="O555" s="279"/>
      <c r="P555" s="279"/>
      <c r="Q555" s="87"/>
      <c r="R555" s="91"/>
      <c r="S555" s="277"/>
      <c r="T555" s="277"/>
      <c r="U555" s="277"/>
      <c r="V555" s="92"/>
      <c r="W555" s="280" t="s">
        <v>7</v>
      </c>
      <c r="X555" s="281"/>
    </row>
    <row r="556" spans="1:29" ht="21.75" customHeight="1">
      <c r="A556" s="71" t="str">
        <f>基本登録!$A$16</f>
        <v>１</v>
      </c>
      <c r="B556" s="282" t="str">
        <f>IF('都個人（女子）'!AC556="","",VLOOKUP(AC556,都個人!$J:$O,4,FALSE))</f>
        <v/>
      </c>
      <c r="C556" s="283"/>
      <c r="D556" s="283"/>
      <c r="E556" s="283"/>
      <c r="F556" s="284"/>
      <c r="G556" s="72" t="str">
        <f>IF('都個人（女子）'!AC556="","",VLOOKUP(AC556,都個人!$J:$O,5,FALSE))</f>
        <v/>
      </c>
      <c r="H556" s="84"/>
      <c r="I556" s="84"/>
      <c r="J556" s="84"/>
      <c r="K556" s="57"/>
      <c r="L556" s="89"/>
      <c r="M556" s="84"/>
      <c r="N556" s="84"/>
      <c r="O556" s="84"/>
      <c r="P556" s="57"/>
      <c r="Q556" s="89"/>
      <c r="R556" s="84"/>
      <c r="S556" s="84"/>
      <c r="T556" s="84"/>
      <c r="U556" s="57"/>
      <c r="V556" s="89"/>
      <c r="W556" s="177"/>
      <c r="X556" s="179"/>
      <c r="Y556" s="75"/>
      <c r="AC556" s="54" t="str">
        <f>都個人!J29</f>
        <v/>
      </c>
    </row>
    <row r="557" spans="1:29" ht="21.75" customHeight="1">
      <c r="A557" s="66" t="str">
        <f>基本登録!$A$17</f>
        <v>２</v>
      </c>
      <c r="B557" s="282" t="str">
        <f>IF('都個人（女子）'!AC557="","",VLOOKUP(AC557,都個人!$J:$O,4,FALSE))</f>
        <v/>
      </c>
      <c r="C557" s="283"/>
      <c r="D557" s="283"/>
      <c r="E557" s="283"/>
      <c r="F557" s="284"/>
      <c r="G557" s="72" t="str">
        <f>IF('都個人（女子）'!AC557="","",VLOOKUP(AC557,都個人!$J:$O,5,FALSE))</f>
        <v/>
      </c>
      <c r="H557" s="84"/>
      <c r="I557" s="84"/>
      <c r="J557" s="84"/>
      <c r="K557" s="57"/>
      <c r="L557" s="89"/>
      <c r="M557" s="84"/>
      <c r="N557" s="84"/>
      <c r="O557" s="84"/>
      <c r="P557" s="57"/>
      <c r="Q557" s="89"/>
      <c r="R557" s="84"/>
      <c r="S557" s="84"/>
      <c r="T557" s="84"/>
      <c r="U557" s="57"/>
      <c r="V557" s="89"/>
      <c r="W557" s="177"/>
      <c r="X557" s="179"/>
    </row>
    <row r="558" spans="1:29" ht="21.75" customHeight="1">
      <c r="A558" s="66" t="str">
        <f>基本登録!$A$18</f>
        <v>３</v>
      </c>
      <c r="B558" s="282" t="str">
        <f>IF('都個人（女子）'!AC558="","",VLOOKUP(AC558,都個人!$J:$O,4,FALSE))</f>
        <v/>
      </c>
      <c r="C558" s="283"/>
      <c r="D558" s="283"/>
      <c r="E558" s="283"/>
      <c r="F558" s="284"/>
      <c r="G558" s="72" t="str">
        <f>IF('都個人（女子）'!AC558="","",VLOOKUP(AC558,都個人!$J:$O,5,FALSE))</f>
        <v/>
      </c>
      <c r="H558" s="84"/>
      <c r="I558" s="84"/>
      <c r="J558" s="84"/>
      <c r="K558" s="57"/>
      <c r="L558" s="89"/>
      <c r="M558" s="84"/>
      <c r="N558" s="84"/>
      <c r="O558" s="84"/>
      <c r="P558" s="57"/>
      <c r="Q558" s="89"/>
      <c r="R558" s="84"/>
      <c r="S558" s="84"/>
      <c r="T558" s="84"/>
      <c r="U558" s="57"/>
      <c r="V558" s="89"/>
      <c r="W558" s="177"/>
      <c r="X558" s="179"/>
    </row>
    <row r="559" spans="1:29" ht="21.75" customHeight="1">
      <c r="A559" s="66" t="str">
        <f>基本登録!$A$19</f>
        <v>４</v>
      </c>
      <c r="B559" s="282" t="str">
        <f>IF('都個人（女子）'!AC559="","",VLOOKUP(AC559,都個人!$J:$O,4,FALSE))</f>
        <v/>
      </c>
      <c r="C559" s="283"/>
      <c r="D559" s="283"/>
      <c r="E559" s="283"/>
      <c r="F559" s="284"/>
      <c r="G559" s="72" t="str">
        <f>IF('都個人（女子）'!AC559="","",VLOOKUP(AC559,都個人!$J:$O,5,FALSE))</f>
        <v/>
      </c>
      <c r="H559" s="84"/>
      <c r="I559" s="84"/>
      <c r="J559" s="84"/>
      <c r="K559" s="57"/>
      <c r="L559" s="89"/>
      <c r="M559" s="84"/>
      <c r="N559" s="84"/>
      <c r="O559" s="84"/>
      <c r="P559" s="57"/>
      <c r="Q559" s="89"/>
      <c r="R559" s="84"/>
      <c r="S559" s="84"/>
      <c r="T559" s="84"/>
      <c r="U559" s="57"/>
      <c r="V559" s="89"/>
      <c r="W559" s="177"/>
      <c r="X559" s="179"/>
    </row>
    <row r="560" spans="1:29" ht="21.75" customHeight="1">
      <c r="A560" s="66" t="str">
        <f>基本登録!$A$20</f>
        <v>５</v>
      </c>
      <c r="B560" s="282" t="str">
        <f>IF('都個人（女子）'!AC560="","",VLOOKUP(AC560,都個人!$J:$O,4,FALSE))</f>
        <v/>
      </c>
      <c r="C560" s="283"/>
      <c r="D560" s="283"/>
      <c r="E560" s="283"/>
      <c r="F560" s="284"/>
      <c r="G560" s="72" t="str">
        <f>IF('都個人（女子）'!AC560="","",VLOOKUP(AC560,都個人!$J:$O,5,FALSE))</f>
        <v/>
      </c>
      <c r="H560" s="84"/>
      <c r="I560" s="84"/>
      <c r="J560" s="84"/>
      <c r="K560" s="57"/>
      <c r="L560" s="89"/>
      <c r="M560" s="84"/>
      <c r="N560" s="84"/>
      <c r="O560" s="84"/>
      <c r="P560" s="57"/>
      <c r="Q560" s="89"/>
      <c r="R560" s="84"/>
      <c r="S560" s="84"/>
      <c r="T560" s="84"/>
      <c r="U560" s="57"/>
      <c r="V560" s="89"/>
      <c r="W560" s="177"/>
      <c r="X560" s="179"/>
    </row>
    <row r="561" spans="1:24" ht="21.75" customHeight="1">
      <c r="A561" s="66" t="str">
        <f>基本登録!$A$21</f>
        <v>補</v>
      </c>
      <c r="B561" s="282" t="str">
        <f>IF('都個人（女子）'!AC561="","",VLOOKUP(AC561,都個人!$J:$O,4,FALSE))</f>
        <v/>
      </c>
      <c r="C561" s="283"/>
      <c r="D561" s="283"/>
      <c r="E561" s="283"/>
      <c r="F561" s="284"/>
      <c r="G561" s="72" t="str">
        <f>IF('都個人（女子）'!AC561="","",VLOOKUP(AC561,都個人!$J:$O,5,FALSE))</f>
        <v/>
      </c>
      <c r="H561" s="66"/>
      <c r="I561" s="66"/>
      <c r="J561" s="66"/>
      <c r="K561" s="88"/>
      <c r="L561" s="89"/>
      <c r="M561" s="66"/>
      <c r="N561" s="66"/>
      <c r="O561" s="66"/>
      <c r="P561" s="88"/>
      <c r="Q561" s="89"/>
      <c r="R561" s="66"/>
      <c r="S561" s="66"/>
      <c r="T561" s="66"/>
      <c r="U561" s="88"/>
      <c r="V561" s="89"/>
      <c r="W561" s="177"/>
      <c r="X561" s="179"/>
    </row>
    <row r="562" spans="1:24" ht="19.5" customHeight="1">
      <c r="A562" s="177"/>
      <c r="B562" s="285"/>
      <c r="C562" s="285"/>
      <c r="D562" s="285"/>
      <c r="E562" s="285"/>
      <c r="F562" s="285"/>
      <c r="G562" s="286"/>
      <c r="H562" s="280" t="s">
        <v>5</v>
      </c>
      <c r="I562" s="287"/>
      <c r="J562" s="287"/>
      <c r="K562" s="287"/>
      <c r="L562" s="89"/>
      <c r="M562" s="280" t="s">
        <v>5</v>
      </c>
      <c r="N562" s="287"/>
      <c r="O562" s="287"/>
      <c r="P562" s="287"/>
      <c r="Q562" s="89"/>
      <c r="R562" s="280" t="s">
        <v>5</v>
      </c>
      <c r="S562" s="287"/>
      <c r="T562" s="287"/>
      <c r="U562" s="287"/>
      <c r="V562" s="89"/>
      <c r="W562" s="177"/>
      <c r="X562" s="179"/>
    </row>
    <row r="563" spans="1:24" ht="24.75" customHeight="1">
      <c r="A563" s="276" t="s">
        <v>4</v>
      </c>
      <c r="B563" s="279"/>
      <c r="C563" s="279"/>
      <c r="D563" s="279"/>
      <c r="E563" s="279"/>
      <c r="F563" s="279"/>
      <c r="G563" s="278"/>
      <c r="H563" s="177"/>
      <c r="I563" s="178"/>
      <c r="J563" s="178"/>
      <c r="K563" s="178"/>
      <c r="L563" s="179"/>
      <c r="M563" s="177"/>
      <c r="N563" s="178"/>
      <c r="O563" s="178"/>
      <c r="P563" s="178"/>
      <c r="Q563" s="179"/>
      <c r="R563" s="177"/>
      <c r="S563" s="178"/>
      <c r="T563" s="178"/>
      <c r="U563" s="178"/>
      <c r="V563" s="179"/>
      <c r="W563" s="177"/>
      <c r="X563" s="179"/>
    </row>
    <row r="564" spans="1:24" ht="4.5" customHeight="1">
      <c r="A564" s="288"/>
      <c r="B564" s="240"/>
      <c r="C564" s="240"/>
      <c r="D564" s="240"/>
      <c r="E564" s="240"/>
      <c r="F564" s="240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0"/>
    </row>
    <row r="565" spans="1:24">
      <c r="A565" s="229" t="s">
        <v>63</v>
      </c>
      <c r="B565" s="229"/>
      <c r="C565" s="229"/>
      <c r="D565" s="229"/>
      <c r="E565" s="229"/>
      <c r="F565" s="229"/>
      <c r="G565" s="229"/>
      <c r="H565" s="229"/>
      <c r="I565" s="229"/>
      <c r="J565" s="229"/>
      <c r="K565" s="229"/>
      <c r="L565" s="229"/>
      <c r="M565" s="229"/>
      <c r="N565" s="229"/>
      <c r="O565" s="229"/>
      <c r="P565" s="229"/>
      <c r="Q565" s="230"/>
      <c r="R565" s="231" t="s">
        <v>3</v>
      </c>
      <c r="S565" s="231"/>
      <c r="T565" s="231"/>
      <c r="U565" s="231"/>
      <c r="V565" s="231"/>
      <c r="W565" s="231"/>
      <c r="X565" s="231"/>
    </row>
    <row r="566" spans="1:24">
      <c r="A566" s="229" t="s">
        <v>2</v>
      </c>
      <c r="B566" s="229"/>
      <c r="C566" s="229"/>
      <c r="D566" s="229"/>
      <c r="E566" s="229"/>
      <c r="F566" s="229"/>
      <c r="G566" s="229"/>
      <c r="H566" s="229"/>
      <c r="I566" s="229"/>
      <c r="J566" s="229"/>
      <c r="K566" s="229"/>
      <c r="L566" s="229"/>
      <c r="M566" s="229"/>
      <c r="N566" s="229"/>
      <c r="O566" s="229"/>
      <c r="P566" s="229"/>
      <c r="Q566" s="90"/>
      <c r="R566" s="231"/>
      <c r="S566" s="231"/>
      <c r="T566" s="231"/>
      <c r="U566" s="231"/>
      <c r="V566" s="231"/>
      <c r="W566" s="231"/>
      <c r="X566" s="231"/>
    </row>
    <row r="567" spans="1:24" ht="39.75" customHeight="1"/>
    <row r="568" spans="1:24" ht="34.5" customHeight="1"/>
    <row r="569" spans="1:24" ht="24.75" customHeight="1">
      <c r="A569" s="169" t="s">
        <v>12</v>
      </c>
      <c r="B569" s="169"/>
      <c r="C569" s="169"/>
      <c r="D569" s="172" t="str">
        <f>$D$2</f>
        <v>基本登録シートの年度に入力して下さい</v>
      </c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3"/>
      <c r="V569" s="249" t="s">
        <v>24</v>
      </c>
      <c r="W569" s="250"/>
      <c r="X569" s="251"/>
    </row>
    <row r="570" spans="1:24" ht="26.25" customHeight="1">
      <c r="A570" s="170"/>
      <c r="B570" s="170"/>
      <c r="C570" s="170"/>
      <c r="D570" s="172"/>
      <c r="E570" s="172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3"/>
      <c r="V570" s="233" t="str">
        <f>IF(VLOOKUP(AC577,都個人!$J:$O,2,FALSE)="","",VLOOKUP(AC577,都個人!$J:$O,2,FALSE))</f>
        <v/>
      </c>
      <c r="W570" s="234"/>
      <c r="X570" s="235"/>
    </row>
    <row r="571" spans="1:24" ht="27" customHeight="1">
      <c r="A571" s="177" t="s">
        <v>23</v>
      </c>
      <c r="B571" s="178"/>
      <c r="C571" s="179"/>
      <c r="D571" s="241"/>
      <c r="E571" s="82" t="s">
        <v>22</v>
      </c>
      <c r="F571" s="241"/>
      <c r="G571" s="249" t="s">
        <v>21</v>
      </c>
      <c r="H571" s="250"/>
      <c r="I571" s="251"/>
      <c r="J571" s="255" t="str">
        <f>基本登録!$B$2</f>
        <v>基本登録シートの学校番号に入力して下さい</v>
      </c>
      <c r="K571" s="256"/>
      <c r="L571" s="256"/>
      <c r="M571" s="256"/>
      <c r="N571" s="256"/>
      <c r="O571" s="256"/>
      <c r="P571" s="256"/>
      <c r="Q571" s="256"/>
      <c r="R571" s="256"/>
      <c r="S571" s="256"/>
      <c r="T571" s="257"/>
      <c r="U571" s="83"/>
      <c r="V571" s="236"/>
      <c r="W571" s="237"/>
      <c r="X571" s="238"/>
    </row>
    <row r="572" spans="1:24" ht="9.75" customHeight="1">
      <c r="A572" s="186">
        <f>基本登録!$B$1</f>
        <v>0</v>
      </c>
      <c r="B572" s="187"/>
      <c r="C572" s="188"/>
      <c r="D572" s="252"/>
      <c r="E572" s="258" t="s">
        <v>0</v>
      </c>
      <c r="F572" s="254"/>
      <c r="G572" s="261" t="s">
        <v>20</v>
      </c>
      <c r="H572" s="262"/>
      <c r="I572" s="263"/>
      <c r="J572" s="267">
        <f>基本登録!$B$3</f>
        <v>0</v>
      </c>
      <c r="K572" s="268"/>
      <c r="L572" s="268"/>
      <c r="M572" s="268"/>
      <c r="N572" s="268"/>
      <c r="O572" s="268"/>
      <c r="P572" s="268"/>
      <c r="Q572" s="268"/>
      <c r="R572" s="268"/>
      <c r="S572" s="268"/>
      <c r="T572" s="269"/>
      <c r="U572" s="239"/>
      <c r="V572" s="240"/>
      <c r="W572" s="240"/>
      <c r="X572" s="240"/>
    </row>
    <row r="573" spans="1:24" ht="16.5" customHeight="1">
      <c r="A573" s="189"/>
      <c r="B573" s="190"/>
      <c r="C573" s="191"/>
      <c r="D573" s="252"/>
      <c r="E573" s="259"/>
      <c r="F573" s="254"/>
      <c r="G573" s="264"/>
      <c r="H573" s="265"/>
      <c r="I573" s="266"/>
      <c r="J573" s="270"/>
      <c r="K573" s="271"/>
      <c r="L573" s="271"/>
      <c r="M573" s="271"/>
      <c r="N573" s="271"/>
      <c r="O573" s="271"/>
      <c r="P573" s="271"/>
      <c r="Q573" s="271"/>
      <c r="R573" s="271"/>
      <c r="S573" s="271"/>
      <c r="T573" s="272"/>
      <c r="U573" s="241"/>
      <c r="V573" s="243" t="s">
        <v>19</v>
      </c>
      <c r="W573" s="245" t="s">
        <v>11</v>
      </c>
      <c r="X573" s="246"/>
    </row>
    <row r="574" spans="1:24" ht="27" customHeight="1">
      <c r="A574" s="192"/>
      <c r="B574" s="193"/>
      <c r="C574" s="194"/>
      <c r="D574" s="253"/>
      <c r="E574" s="260"/>
      <c r="F574" s="242"/>
      <c r="G574" s="273" t="s">
        <v>18</v>
      </c>
      <c r="H574" s="274"/>
      <c r="I574" s="275"/>
      <c r="J574" s="80" t="s">
        <v>32</v>
      </c>
      <c r="K574" s="81" t="s">
        <v>33</v>
      </c>
      <c r="L574" s="81" t="s">
        <v>34</v>
      </c>
      <c r="M574" s="81" t="s">
        <v>35</v>
      </c>
      <c r="N574" s="81" t="s">
        <v>36</v>
      </c>
      <c r="O574" s="81" t="s">
        <v>37</v>
      </c>
      <c r="P574" s="81" t="s">
        <v>38</v>
      </c>
      <c r="Q574" s="63" t="str">
        <f>IF(AC577="","",AC577)</f>
        <v/>
      </c>
      <c r="R574" s="81" t="s">
        <v>39</v>
      </c>
      <c r="S574" s="58"/>
      <c r="T574" s="59"/>
      <c r="U574" s="242"/>
      <c r="V574" s="244"/>
      <c r="W574" s="247"/>
      <c r="X574" s="248"/>
    </row>
    <row r="575" spans="1:24" ht="4.5" customHeight="1"/>
    <row r="576" spans="1:24" ht="21.75" customHeight="1">
      <c r="A576" s="66" t="s">
        <v>10</v>
      </c>
      <c r="B576" s="276" t="s">
        <v>9</v>
      </c>
      <c r="C576" s="277"/>
      <c r="D576" s="277"/>
      <c r="E576" s="277"/>
      <c r="F576" s="278"/>
      <c r="G576" s="85" t="s">
        <v>8</v>
      </c>
      <c r="H576" s="86"/>
      <c r="I576" s="279" t="str">
        <f>IFERROR(VLOOKUP(D569,基本登録!$B$8:$G$13,5,FALSE),"")</f>
        <v>予選</v>
      </c>
      <c r="J576" s="279"/>
      <c r="K576" s="279"/>
      <c r="L576" s="87"/>
      <c r="M576" s="86"/>
      <c r="N576" s="279" t="str">
        <f>IFERROR(VLOOKUP(D569,基本登録!$B$8:$G$13,6,FALSE),"")</f>
        <v>準決勝</v>
      </c>
      <c r="O576" s="279"/>
      <c r="P576" s="279"/>
      <c r="Q576" s="87"/>
      <c r="R576" s="91"/>
      <c r="S576" s="277"/>
      <c r="T576" s="277"/>
      <c r="U576" s="277"/>
      <c r="V576" s="92"/>
      <c r="W576" s="280" t="s">
        <v>7</v>
      </c>
      <c r="X576" s="281"/>
    </row>
    <row r="577" spans="1:29" ht="21.75" customHeight="1">
      <c r="A577" s="71" t="str">
        <f>基本登録!$A$16</f>
        <v>１</v>
      </c>
      <c r="B577" s="282" t="str">
        <f>IF('都個人（女子）'!AC577="","",VLOOKUP(AC577,都個人!$J:$O,4,FALSE))</f>
        <v/>
      </c>
      <c r="C577" s="283"/>
      <c r="D577" s="283"/>
      <c r="E577" s="283"/>
      <c r="F577" s="284"/>
      <c r="G577" s="72" t="str">
        <f>IF('都個人（女子）'!AC577="","",VLOOKUP(AC577,都個人!$J:$O,5,FALSE))</f>
        <v/>
      </c>
      <c r="H577" s="84"/>
      <c r="I577" s="84"/>
      <c r="J577" s="84"/>
      <c r="K577" s="57"/>
      <c r="L577" s="89"/>
      <c r="M577" s="84"/>
      <c r="N577" s="84"/>
      <c r="O577" s="84"/>
      <c r="P577" s="57"/>
      <c r="Q577" s="89"/>
      <c r="R577" s="84"/>
      <c r="S577" s="84"/>
      <c r="T577" s="84"/>
      <c r="U577" s="57"/>
      <c r="V577" s="89"/>
      <c r="W577" s="177"/>
      <c r="X577" s="179"/>
      <c r="Y577" s="75"/>
      <c r="AC577" s="54" t="str">
        <f>都個人!J30</f>
        <v/>
      </c>
    </row>
    <row r="578" spans="1:29" ht="21.75" customHeight="1">
      <c r="A578" s="66" t="str">
        <f>基本登録!$A$17</f>
        <v>２</v>
      </c>
      <c r="B578" s="282" t="str">
        <f>IF('都個人（女子）'!AC578="","",VLOOKUP(AC578,都個人!$J:$O,4,FALSE))</f>
        <v/>
      </c>
      <c r="C578" s="283"/>
      <c r="D578" s="283"/>
      <c r="E578" s="283"/>
      <c r="F578" s="284"/>
      <c r="G578" s="72" t="str">
        <f>IF('都個人（女子）'!AC578="","",VLOOKUP(AC578,都個人!$J:$O,5,FALSE))</f>
        <v/>
      </c>
      <c r="H578" s="84"/>
      <c r="I578" s="84"/>
      <c r="J578" s="84"/>
      <c r="K578" s="57"/>
      <c r="L578" s="89"/>
      <c r="M578" s="84"/>
      <c r="N578" s="84"/>
      <c r="O578" s="84"/>
      <c r="P578" s="57"/>
      <c r="Q578" s="89"/>
      <c r="R578" s="84"/>
      <c r="S578" s="84"/>
      <c r="T578" s="84"/>
      <c r="U578" s="57"/>
      <c r="V578" s="89"/>
      <c r="W578" s="177"/>
      <c r="X578" s="179"/>
    </row>
    <row r="579" spans="1:29" ht="21.75" customHeight="1">
      <c r="A579" s="66" t="str">
        <f>基本登録!$A$18</f>
        <v>３</v>
      </c>
      <c r="B579" s="282" t="str">
        <f>IF('都個人（女子）'!AC579="","",VLOOKUP(AC579,都個人!$J:$O,4,FALSE))</f>
        <v/>
      </c>
      <c r="C579" s="283"/>
      <c r="D579" s="283"/>
      <c r="E579" s="283"/>
      <c r="F579" s="284"/>
      <c r="G579" s="72" t="str">
        <f>IF('都個人（女子）'!AC579="","",VLOOKUP(AC579,都個人!$J:$O,5,FALSE))</f>
        <v/>
      </c>
      <c r="H579" s="84"/>
      <c r="I579" s="84"/>
      <c r="J579" s="84"/>
      <c r="K579" s="57"/>
      <c r="L579" s="89"/>
      <c r="M579" s="84"/>
      <c r="N579" s="84"/>
      <c r="O579" s="84"/>
      <c r="P579" s="57"/>
      <c r="Q579" s="89"/>
      <c r="R579" s="84"/>
      <c r="S579" s="84"/>
      <c r="T579" s="84"/>
      <c r="U579" s="57"/>
      <c r="V579" s="89"/>
      <c r="W579" s="177"/>
      <c r="X579" s="179"/>
    </row>
    <row r="580" spans="1:29" ht="21.75" customHeight="1">
      <c r="A580" s="66" t="str">
        <f>基本登録!$A$19</f>
        <v>４</v>
      </c>
      <c r="B580" s="282" t="str">
        <f>IF('都個人（女子）'!AC580="","",VLOOKUP(AC580,都個人!$J:$O,4,FALSE))</f>
        <v/>
      </c>
      <c r="C580" s="283"/>
      <c r="D580" s="283"/>
      <c r="E580" s="283"/>
      <c r="F580" s="284"/>
      <c r="G580" s="72" t="str">
        <f>IF('都個人（女子）'!AC580="","",VLOOKUP(AC580,都個人!$J:$O,5,FALSE))</f>
        <v/>
      </c>
      <c r="H580" s="84"/>
      <c r="I580" s="84"/>
      <c r="J580" s="84"/>
      <c r="K580" s="57"/>
      <c r="L580" s="89"/>
      <c r="M580" s="84"/>
      <c r="N580" s="84"/>
      <c r="O580" s="84"/>
      <c r="P580" s="57"/>
      <c r="Q580" s="89"/>
      <c r="R580" s="84"/>
      <c r="S580" s="84"/>
      <c r="T580" s="84"/>
      <c r="U580" s="57"/>
      <c r="V580" s="89"/>
      <c r="W580" s="177"/>
      <c r="X580" s="179"/>
    </row>
    <row r="581" spans="1:29" ht="21.75" customHeight="1">
      <c r="A581" s="66" t="str">
        <f>基本登録!$A$20</f>
        <v>５</v>
      </c>
      <c r="B581" s="282" t="str">
        <f>IF('都個人（女子）'!AC581="","",VLOOKUP(AC581,都個人!$J:$O,4,FALSE))</f>
        <v/>
      </c>
      <c r="C581" s="283"/>
      <c r="D581" s="283"/>
      <c r="E581" s="283"/>
      <c r="F581" s="284"/>
      <c r="G581" s="72" t="str">
        <f>IF('都個人（女子）'!AC581="","",VLOOKUP(AC581,都個人!$J:$O,5,FALSE))</f>
        <v/>
      </c>
      <c r="H581" s="84"/>
      <c r="I581" s="84"/>
      <c r="J581" s="84"/>
      <c r="K581" s="57"/>
      <c r="L581" s="89"/>
      <c r="M581" s="84"/>
      <c r="N581" s="84"/>
      <c r="O581" s="84"/>
      <c r="P581" s="57"/>
      <c r="Q581" s="89"/>
      <c r="R581" s="84"/>
      <c r="S581" s="84"/>
      <c r="T581" s="84"/>
      <c r="U581" s="57"/>
      <c r="V581" s="89"/>
      <c r="W581" s="177"/>
      <c r="X581" s="179"/>
    </row>
    <row r="582" spans="1:29" ht="21.75" customHeight="1">
      <c r="A582" s="66" t="str">
        <f>基本登録!$A$21</f>
        <v>補</v>
      </c>
      <c r="B582" s="282" t="str">
        <f>IF('都個人（女子）'!AC582="","",VLOOKUP(AC582,都個人!$J:$O,4,FALSE))</f>
        <v/>
      </c>
      <c r="C582" s="283"/>
      <c r="D582" s="283"/>
      <c r="E582" s="283"/>
      <c r="F582" s="284"/>
      <c r="G582" s="72" t="str">
        <f>IF('都個人（女子）'!AC582="","",VLOOKUP(AC582,都個人!$J:$O,5,FALSE))</f>
        <v/>
      </c>
      <c r="H582" s="66"/>
      <c r="I582" s="66"/>
      <c r="J582" s="66"/>
      <c r="K582" s="88"/>
      <c r="L582" s="89"/>
      <c r="M582" s="66"/>
      <c r="N582" s="66"/>
      <c r="O582" s="66"/>
      <c r="P582" s="88"/>
      <c r="Q582" s="89"/>
      <c r="R582" s="66"/>
      <c r="S582" s="66"/>
      <c r="T582" s="66"/>
      <c r="U582" s="88"/>
      <c r="V582" s="89"/>
      <c r="W582" s="177"/>
      <c r="X582" s="179"/>
    </row>
    <row r="583" spans="1:29" ht="19.5" customHeight="1">
      <c r="A583" s="177"/>
      <c r="B583" s="285"/>
      <c r="C583" s="285"/>
      <c r="D583" s="285"/>
      <c r="E583" s="285"/>
      <c r="F583" s="285"/>
      <c r="G583" s="286"/>
      <c r="H583" s="280" t="s">
        <v>5</v>
      </c>
      <c r="I583" s="287"/>
      <c r="J583" s="287"/>
      <c r="K583" s="287"/>
      <c r="L583" s="89"/>
      <c r="M583" s="280" t="s">
        <v>5</v>
      </c>
      <c r="N583" s="287"/>
      <c r="O583" s="287"/>
      <c r="P583" s="287"/>
      <c r="Q583" s="89"/>
      <c r="R583" s="280" t="s">
        <v>5</v>
      </c>
      <c r="S583" s="287"/>
      <c r="T583" s="287"/>
      <c r="U583" s="287"/>
      <c r="V583" s="89"/>
      <c r="W583" s="177"/>
      <c r="X583" s="179"/>
    </row>
    <row r="584" spans="1:29" ht="24.75" customHeight="1">
      <c r="A584" s="276" t="s">
        <v>4</v>
      </c>
      <c r="B584" s="279"/>
      <c r="C584" s="279"/>
      <c r="D584" s="279"/>
      <c r="E584" s="279"/>
      <c r="F584" s="279"/>
      <c r="G584" s="278"/>
      <c r="H584" s="177"/>
      <c r="I584" s="178"/>
      <c r="J584" s="178"/>
      <c r="K584" s="178"/>
      <c r="L584" s="179"/>
      <c r="M584" s="177"/>
      <c r="N584" s="178"/>
      <c r="O584" s="178"/>
      <c r="P584" s="178"/>
      <c r="Q584" s="179"/>
      <c r="R584" s="177"/>
      <c r="S584" s="178"/>
      <c r="T584" s="178"/>
      <c r="U584" s="178"/>
      <c r="V584" s="179"/>
      <c r="W584" s="177"/>
      <c r="X584" s="179"/>
    </row>
    <row r="585" spans="1:29" ht="4.5" customHeight="1">
      <c r="A585" s="288"/>
      <c r="B585" s="240"/>
      <c r="C585" s="240"/>
      <c r="D585" s="240"/>
      <c r="E585" s="240"/>
      <c r="F585" s="240"/>
      <c r="G585" s="240"/>
      <c r="H585" s="240"/>
      <c r="I585" s="240"/>
      <c r="J585" s="240"/>
      <c r="K585" s="240"/>
      <c r="L585" s="240"/>
      <c r="M585" s="240"/>
      <c r="N585" s="240"/>
      <c r="O585" s="240"/>
      <c r="P585" s="240"/>
      <c r="Q585" s="240"/>
      <c r="R585" s="240"/>
      <c r="S585" s="240"/>
      <c r="T585" s="240"/>
      <c r="U585" s="240"/>
      <c r="V585" s="240"/>
      <c r="W585" s="240"/>
      <c r="X585" s="240"/>
    </row>
    <row r="586" spans="1:29">
      <c r="A586" s="229" t="s">
        <v>63</v>
      </c>
      <c r="B586" s="229"/>
      <c r="C586" s="229"/>
      <c r="D586" s="229"/>
      <c r="E586" s="229"/>
      <c r="F586" s="229"/>
      <c r="G586" s="229"/>
      <c r="H586" s="229"/>
      <c r="I586" s="229"/>
      <c r="J586" s="229"/>
      <c r="K586" s="229"/>
      <c r="L586" s="229"/>
      <c r="M586" s="229"/>
      <c r="N586" s="229"/>
      <c r="O586" s="229"/>
      <c r="P586" s="229"/>
      <c r="Q586" s="230"/>
      <c r="R586" s="231" t="s">
        <v>3</v>
      </c>
      <c r="S586" s="231"/>
      <c r="T586" s="231"/>
      <c r="U586" s="231"/>
      <c r="V586" s="231"/>
      <c r="W586" s="231"/>
      <c r="X586" s="231"/>
    </row>
    <row r="587" spans="1:29">
      <c r="A587" s="229" t="s">
        <v>2</v>
      </c>
      <c r="B587" s="229"/>
      <c r="C587" s="229"/>
      <c r="D587" s="229"/>
      <c r="E587" s="229"/>
      <c r="F587" s="229"/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90"/>
      <c r="R587" s="231"/>
      <c r="S587" s="231"/>
      <c r="T587" s="231"/>
      <c r="U587" s="231"/>
      <c r="V587" s="231"/>
      <c r="W587" s="231"/>
      <c r="X587" s="231"/>
    </row>
    <row r="588" spans="1:29" ht="39.75" customHeight="1"/>
    <row r="589" spans="1:29" ht="34.5" customHeight="1"/>
    <row r="590" spans="1:29" ht="24.75" customHeight="1">
      <c r="A590" s="169" t="s">
        <v>12</v>
      </c>
      <c r="B590" s="169"/>
      <c r="C590" s="169"/>
      <c r="D590" s="172" t="str">
        <f>$D$2</f>
        <v>基本登録シートの年度に入力して下さい</v>
      </c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  <c r="T590" s="172"/>
      <c r="U590" s="173"/>
      <c r="V590" s="249" t="s">
        <v>24</v>
      </c>
      <c r="W590" s="250"/>
      <c r="X590" s="251"/>
    </row>
    <row r="591" spans="1:29" ht="26.25" customHeight="1">
      <c r="A591" s="170"/>
      <c r="B591" s="170"/>
      <c r="C591" s="170"/>
      <c r="D591" s="172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  <c r="T591" s="172"/>
      <c r="U591" s="173"/>
      <c r="V591" s="233" t="str">
        <f>IF(VLOOKUP(AC598,都個人!$J:$O,2,FALSE)="","",VLOOKUP(AC598,都個人!$J:$O,2,FALSE))</f>
        <v/>
      </c>
      <c r="W591" s="234"/>
      <c r="X591" s="235"/>
    </row>
    <row r="592" spans="1:29" ht="27" customHeight="1">
      <c r="A592" s="177" t="s">
        <v>23</v>
      </c>
      <c r="B592" s="178"/>
      <c r="C592" s="179"/>
      <c r="D592" s="241"/>
      <c r="E592" s="82" t="s">
        <v>22</v>
      </c>
      <c r="F592" s="241"/>
      <c r="G592" s="249" t="s">
        <v>21</v>
      </c>
      <c r="H592" s="250"/>
      <c r="I592" s="251"/>
      <c r="J592" s="255" t="str">
        <f>基本登録!$B$2</f>
        <v>基本登録シートの学校番号に入力して下さい</v>
      </c>
      <c r="K592" s="256"/>
      <c r="L592" s="256"/>
      <c r="M592" s="256"/>
      <c r="N592" s="256"/>
      <c r="O592" s="256"/>
      <c r="P592" s="256"/>
      <c r="Q592" s="256"/>
      <c r="R592" s="256"/>
      <c r="S592" s="256"/>
      <c r="T592" s="257"/>
      <c r="U592" s="83"/>
      <c r="V592" s="236"/>
      <c r="W592" s="237"/>
      <c r="X592" s="238"/>
    </row>
    <row r="593" spans="1:29" ht="9.75" customHeight="1">
      <c r="A593" s="186">
        <f>基本登録!$B$1</f>
        <v>0</v>
      </c>
      <c r="B593" s="187"/>
      <c r="C593" s="188"/>
      <c r="D593" s="252"/>
      <c r="E593" s="258" t="s">
        <v>0</v>
      </c>
      <c r="F593" s="254"/>
      <c r="G593" s="261" t="s">
        <v>20</v>
      </c>
      <c r="H593" s="262"/>
      <c r="I593" s="263"/>
      <c r="J593" s="267">
        <f>基本登録!$B$3</f>
        <v>0</v>
      </c>
      <c r="K593" s="268"/>
      <c r="L593" s="268"/>
      <c r="M593" s="268"/>
      <c r="N593" s="268"/>
      <c r="O593" s="268"/>
      <c r="P593" s="268"/>
      <c r="Q593" s="268"/>
      <c r="R593" s="268"/>
      <c r="S593" s="268"/>
      <c r="T593" s="269"/>
      <c r="U593" s="239"/>
      <c r="V593" s="240"/>
      <c r="W593" s="240"/>
      <c r="X593" s="240"/>
    </row>
    <row r="594" spans="1:29" ht="16.5" customHeight="1">
      <c r="A594" s="189"/>
      <c r="B594" s="190"/>
      <c r="C594" s="191"/>
      <c r="D594" s="252"/>
      <c r="E594" s="259"/>
      <c r="F594" s="254"/>
      <c r="G594" s="264"/>
      <c r="H594" s="265"/>
      <c r="I594" s="266"/>
      <c r="J594" s="270"/>
      <c r="K594" s="271"/>
      <c r="L594" s="271"/>
      <c r="M594" s="271"/>
      <c r="N594" s="271"/>
      <c r="O594" s="271"/>
      <c r="P594" s="271"/>
      <c r="Q594" s="271"/>
      <c r="R594" s="271"/>
      <c r="S594" s="271"/>
      <c r="T594" s="272"/>
      <c r="U594" s="241"/>
      <c r="V594" s="243" t="s">
        <v>19</v>
      </c>
      <c r="W594" s="245" t="s">
        <v>11</v>
      </c>
      <c r="X594" s="246"/>
    </row>
    <row r="595" spans="1:29" ht="27" customHeight="1">
      <c r="A595" s="192"/>
      <c r="B595" s="193"/>
      <c r="C595" s="194"/>
      <c r="D595" s="253"/>
      <c r="E595" s="260"/>
      <c r="F595" s="242"/>
      <c r="G595" s="273" t="s">
        <v>18</v>
      </c>
      <c r="H595" s="274"/>
      <c r="I595" s="275"/>
      <c r="J595" s="80" t="s">
        <v>32</v>
      </c>
      <c r="K595" s="81" t="s">
        <v>33</v>
      </c>
      <c r="L595" s="81" t="s">
        <v>34</v>
      </c>
      <c r="M595" s="81" t="s">
        <v>35</v>
      </c>
      <c r="N595" s="81" t="s">
        <v>36</v>
      </c>
      <c r="O595" s="81" t="s">
        <v>37</v>
      </c>
      <c r="P595" s="81" t="s">
        <v>38</v>
      </c>
      <c r="Q595" s="63" t="str">
        <f>IF(AC598="","",AC598)</f>
        <v/>
      </c>
      <c r="R595" s="81" t="s">
        <v>39</v>
      </c>
      <c r="S595" s="58"/>
      <c r="T595" s="59"/>
      <c r="U595" s="242"/>
      <c r="V595" s="244"/>
      <c r="W595" s="247"/>
      <c r="X595" s="248"/>
    </row>
    <row r="596" spans="1:29" ht="4.5" customHeight="1"/>
    <row r="597" spans="1:29" ht="21.75" customHeight="1">
      <c r="A597" s="66" t="s">
        <v>10</v>
      </c>
      <c r="B597" s="276" t="s">
        <v>9</v>
      </c>
      <c r="C597" s="277"/>
      <c r="D597" s="277"/>
      <c r="E597" s="277"/>
      <c r="F597" s="278"/>
      <c r="G597" s="85" t="s">
        <v>8</v>
      </c>
      <c r="H597" s="86"/>
      <c r="I597" s="279" t="str">
        <f>IFERROR(VLOOKUP(D590,基本登録!$B$8:$G$13,5,FALSE),"")</f>
        <v>予選</v>
      </c>
      <c r="J597" s="279"/>
      <c r="K597" s="279"/>
      <c r="L597" s="87"/>
      <c r="M597" s="86"/>
      <c r="N597" s="279" t="str">
        <f>IFERROR(VLOOKUP(D590,基本登録!$B$8:$G$13,6,FALSE),"")</f>
        <v>準決勝</v>
      </c>
      <c r="O597" s="279"/>
      <c r="P597" s="279"/>
      <c r="Q597" s="87"/>
      <c r="R597" s="91"/>
      <c r="S597" s="277"/>
      <c r="T597" s="277"/>
      <c r="U597" s="277"/>
      <c r="V597" s="92"/>
      <c r="W597" s="280" t="s">
        <v>7</v>
      </c>
      <c r="X597" s="281"/>
    </row>
    <row r="598" spans="1:29" ht="21.75" customHeight="1">
      <c r="A598" s="71" t="str">
        <f>基本登録!$A$16</f>
        <v>１</v>
      </c>
      <c r="B598" s="282" t="str">
        <f>IF('都個人（女子）'!AC598="","",VLOOKUP(AC598,都個人!$J:$O,4,FALSE))</f>
        <v/>
      </c>
      <c r="C598" s="283"/>
      <c r="D598" s="283"/>
      <c r="E598" s="283"/>
      <c r="F598" s="284"/>
      <c r="G598" s="72" t="str">
        <f>IF('都個人（女子）'!AC598="","",VLOOKUP(AC598,都個人!$J:$O,5,FALSE))</f>
        <v/>
      </c>
      <c r="H598" s="84"/>
      <c r="I598" s="84"/>
      <c r="J598" s="84"/>
      <c r="K598" s="57"/>
      <c r="L598" s="89"/>
      <c r="M598" s="84"/>
      <c r="N598" s="84"/>
      <c r="O598" s="84"/>
      <c r="P598" s="57"/>
      <c r="Q598" s="89"/>
      <c r="R598" s="84"/>
      <c r="S598" s="84"/>
      <c r="T598" s="84"/>
      <c r="U598" s="57"/>
      <c r="V598" s="89"/>
      <c r="W598" s="177"/>
      <c r="X598" s="179"/>
      <c r="Y598" s="75"/>
      <c r="AC598" s="54" t="str">
        <f>都個人!J31</f>
        <v/>
      </c>
    </row>
    <row r="599" spans="1:29" ht="21.75" customHeight="1">
      <c r="A599" s="66" t="str">
        <f>基本登録!$A$17</f>
        <v>２</v>
      </c>
      <c r="B599" s="282" t="str">
        <f>IF('都個人（女子）'!AC599="","",VLOOKUP(AC599,都個人!$J:$O,4,FALSE))</f>
        <v/>
      </c>
      <c r="C599" s="283"/>
      <c r="D599" s="283"/>
      <c r="E599" s="283"/>
      <c r="F599" s="284"/>
      <c r="G599" s="72" t="str">
        <f>IF('都個人（女子）'!AC599="","",VLOOKUP(AC599,都個人!$J:$O,5,FALSE))</f>
        <v/>
      </c>
      <c r="H599" s="84"/>
      <c r="I599" s="84"/>
      <c r="J599" s="84"/>
      <c r="K599" s="57"/>
      <c r="L599" s="89"/>
      <c r="M599" s="84"/>
      <c r="N599" s="84"/>
      <c r="O599" s="84"/>
      <c r="P599" s="57"/>
      <c r="Q599" s="89"/>
      <c r="R599" s="84"/>
      <c r="S599" s="84"/>
      <c r="T599" s="84"/>
      <c r="U599" s="57"/>
      <c r="V599" s="89"/>
      <c r="W599" s="177"/>
      <c r="X599" s="179"/>
    </row>
    <row r="600" spans="1:29" ht="21.75" customHeight="1">
      <c r="A600" s="66" t="str">
        <f>基本登録!$A$18</f>
        <v>３</v>
      </c>
      <c r="B600" s="282" t="str">
        <f>IF('都個人（女子）'!AC600="","",VLOOKUP(AC600,都個人!$J:$O,4,FALSE))</f>
        <v/>
      </c>
      <c r="C600" s="283"/>
      <c r="D600" s="283"/>
      <c r="E600" s="283"/>
      <c r="F600" s="284"/>
      <c r="G600" s="72" t="str">
        <f>IF('都個人（女子）'!AC600="","",VLOOKUP(AC600,都個人!$J:$O,5,FALSE))</f>
        <v/>
      </c>
      <c r="H600" s="84"/>
      <c r="I600" s="84"/>
      <c r="J600" s="84"/>
      <c r="K600" s="57"/>
      <c r="L600" s="89"/>
      <c r="M600" s="84"/>
      <c r="N600" s="84"/>
      <c r="O600" s="84"/>
      <c r="P600" s="57"/>
      <c r="Q600" s="89"/>
      <c r="R600" s="84"/>
      <c r="S600" s="84"/>
      <c r="T600" s="84"/>
      <c r="U600" s="57"/>
      <c r="V600" s="89"/>
      <c r="W600" s="177"/>
      <c r="X600" s="179"/>
    </row>
    <row r="601" spans="1:29" ht="21.75" customHeight="1">
      <c r="A601" s="66" t="str">
        <f>基本登録!$A$19</f>
        <v>４</v>
      </c>
      <c r="B601" s="282" t="str">
        <f>IF('都個人（女子）'!AC601="","",VLOOKUP(AC601,都個人!$J:$O,4,FALSE))</f>
        <v/>
      </c>
      <c r="C601" s="283"/>
      <c r="D601" s="283"/>
      <c r="E601" s="283"/>
      <c r="F601" s="284"/>
      <c r="G601" s="72" t="str">
        <f>IF('都個人（女子）'!AC601="","",VLOOKUP(AC601,都個人!$J:$O,5,FALSE))</f>
        <v/>
      </c>
      <c r="H601" s="84"/>
      <c r="I601" s="84"/>
      <c r="J601" s="84"/>
      <c r="K601" s="57"/>
      <c r="L601" s="89"/>
      <c r="M601" s="84"/>
      <c r="N601" s="84"/>
      <c r="O601" s="84"/>
      <c r="P601" s="57"/>
      <c r="Q601" s="89"/>
      <c r="R601" s="84"/>
      <c r="S601" s="84"/>
      <c r="T601" s="84"/>
      <c r="U601" s="57"/>
      <c r="V601" s="89"/>
      <c r="W601" s="177"/>
      <c r="X601" s="179"/>
    </row>
    <row r="602" spans="1:29" ht="21.75" customHeight="1">
      <c r="A602" s="66" t="str">
        <f>基本登録!$A$20</f>
        <v>５</v>
      </c>
      <c r="B602" s="282" t="str">
        <f>IF('都個人（女子）'!AC602="","",VLOOKUP(AC602,都個人!$J:$O,4,FALSE))</f>
        <v/>
      </c>
      <c r="C602" s="283"/>
      <c r="D602" s="283"/>
      <c r="E602" s="283"/>
      <c r="F602" s="284"/>
      <c r="G602" s="72" t="str">
        <f>IF('都個人（女子）'!AC602="","",VLOOKUP(AC602,都個人!$J:$O,5,FALSE))</f>
        <v/>
      </c>
      <c r="H602" s="84"/>
      <c r="I602" s="84"/>
      <c r="J602" s="84"/>
      <c r="K602" s="57"/>
      <c r="L602" s="89"/>
      <c r="M602" s="84"/>
      <c r="N602" s="84"/>
      <c r="O602" s="84"/>
      <c r="P602" s="57"/>
      <c r="Q602" s="89"/>
      <c r="R602" s="84"/>
      <c r="S602" s="84"/>
      <c r="T602" s="84"/>
      <c r="U602" s="57"/>
      <c r="V602" s="89"/>
      <c r="W602" s="177"/>
      <c r="X602" s="179"/>
    </row>
    <row r="603" spans="1:29" ht="21.75" customHeight="1">
      <c r="A603" s="66" t="str">
        <f>基本登録!$A$21</f>
        <v>補</v>
      </c>
      <c r="B603" s="282" t="str">
        <f>IF('都個人（女子）'!AC603="","",VLOOKUP(AC603,都個人!$J:$O,4,FALSE))</f>
        <v/>
      </c>
      <c r="C603" s="283"/>
      <c r="D603" s="283"/>
      <c r="E603" s="283"/>
      <c r="F603" s="284"/>
      <c r="G603" s="72" t="str">
        <f>IF('都個人（女子）'!AC603="","",VLOOKUP(AC603,都個人!$J:$O,5,FALSE))</f>
        <v/>
      </c>
      <c r="H603" s="66"/>
      <c r="I603" s="66"/>
      <c r="J603" s="66"/>
      <c r="K603" s="88"/>
      <c r="L603" s="89"/>
      <c r="M603" s="66"/>
      <c r="N603" s="66"/>
      <c r="O603" s="66"/>
      <c r="P603" s="88"/>
      <c r="Q603" s="89"/>
      <c r="R603" s="66"/>
      <c r="S603" s="66"/>
      <c r="T603" s="66"/>
      <c r="U603" s="88"/>
      <c r="V603" s="89"/>
      <c r="W603" s="177"/>
      <c r="X603" s="179"/>
    </row>
    <row r="604" spans="1:29" ht="19.5" customHeight="1">
      <c r="A604" s="177"/>
      <c r="B604" s="285"/>
      <c r="C604" s="285"/>
      <c r="D604" s="285"/>
      <c r="E604" s="285"/>
      <c r="F604" s="285"/>
      <c r="G604" s="286"/>
      <c r="H604" s="280" t="s">
        <v>5</v>
      </c>
      <c r="I604" s="287"/>
      <c r="J604" s="287"/>
      <c r="K604" s="287"/>
      <c r="L604" s="89"/>
      <c r="M604" s="280" t="s">
        <v>5</v>
      </c>
      <c r="N604" s="287"/>
      <c r="O604" s="287"/>
      <c r="P604" s="287"/>
      <c r="Q604" s="89"/>
      <c r="R604" s="280" t="s">
        <v>5</v>
      </c>
      <c r="S604" s="287"/>
      <c r="T604" s="287"/>
      <c r="U604" s="287"/>
      <c r="V604" s="89"/>
      <c r="W604" s="177"/>
      <c r="X604" s="179"/>
    </row>
    <row r="605" spans="1:29" ht="24.75" customHeight="1">
      <c r="A605" s="276" t="s">
        <v>4</v>
      </c>
      <c r="B605" s="279"/>
      <c r="C605" s="279"/>
      <c r="D605" s="279"/>
      <c r="E605" s="279"/>
      <c r="F605" s="279"/>
      <c r="G605" s="278"/>
      <c r="H605" s="177"/>
      <c r="I605" s="178"/>
      <c r="J605" s="178"/>
      <c r="K605" s="178"/>
      <c r="L605" s="179"/>
      <c r="M605" s="177"/>
      <c r="N605" s="178"/>
      <c r="O605" s="178"/>
      <c r="P605" s="178"/>
      <c r="Q605" s="179"/>
      <c r="R605" s="177"/>
      <c r="S605" s="178"/>
      <c r="T605" s="178"/>
      <c r="U605" s="178"/>
      <c r="V605" s="179"/>
      <c r="W605" s="177"/>
      <c r="X605" s="179"/>
    </row>
    <row r="606" spans="1:29" ht="4.5" customHeight="1">
      <c r="A606" s="288"/>
      <c r="B606" s="240"/>
      <c r="C606" s="240"/>
      <c r="D606" s="240"/>
      <c r="E606" s="240"/>
      <c r="F606" s="240"/>
      <c r="G606" s="240"/>
      <c r="H606" s="240"/>
      <c r="I606" s="240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  <c r="V606" s="240"/>
      <c r="W606" s="240"/>
      <c r="X606" s="240"/>
    </row>
    <row r="607" spans="1:29">
      <c r="A607" s="229" t="s">
        <v>63</v>
      </c>
      <c r="B607" s="229"/>
      <c r="C607" s="229"/>
      <c r="D607" s="229"/>
      <c r="E607" s="229"/>
      <c r="F607" s="229"/>
      <c r="G607" s="229"/>
      <c r="H607" s="229"/>
      <c r="I607" s="229"/>
      <c r="J607" s="229"/>
      <c r="K607" s="229"/>
      <c r="L607" s="229"/>
      <c r="M607" s="229"/>
      <c r="N607" s="229"/>
      <c r="O607" s="229"/>
      <c r="P607" s="229"/>
      <c r="Q607" s="230"/>
      <c r="R607" s="231" t="s">
        <v>3</v>
      </c>
      <c r="S607" s="231"/>
      <c r="T607" s="231"/>
      <c r="U607" s="231"/>
      <c r="V607" s="231"/>
      <c r="W607" s="231"/>
      <c r="X607" s="231"/>
    </row>
    <row r="608" spans="1:29">
      <c r="A608" s="229" t="s">
        <v>2</v>
      </c>
      <c r="B608" s="229"/>
      <c r="C608" s="229"/>
      <c r="D608" s="229"/>
      <c r="E608" s="229"/>
      <c r="F608" s="229"/>
      <c r="G608" s="229"/>
      <c r="H608" s="229"/>
      <c r="I608" s="229"/>
      <c r="J608" s="229"/>
      <c r="K608" s="229"/>
      <c r="L608" s="229"/>
      <c r="M608" s="229"/>
      <c r="N608" s="229"/>
      <c r="O608" s="229"/>
      <c r="P608" s="229"/>
      <c r="Q608" s="90"/>
      <c r="R608" s="231"/>
      <c r="S608" s="231"/>
      <c r="T608" s="231"/>
      <c r="U608" s="231"/>
      <c r="V608" s="231"/>
      <c r="W608" s="231"/>
      <c r="X608" s="231"/>
    </row>
    <row r="609" spans="1:29" ht="39.75" customHeight="1"/>
    <row r="610" spans="1:29" ht="34.5" customHeight="1"/>
    <row r="611" spans="1:29" ht="24.75" customHeight="1">
      <c r="A611" s="169" t="s">
        <v>12</v>
      </c>
      <c r="B611" s="169"/>
      <c r="C611" s="169"/>
      <c r="D611" s="172" t="str">
        <f>$D$2</f>
        <v>基本登録シートの年度に入力して下さい</v>
      </c>
      <c r="E611" s="172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  <c r="T611" s="172"/>
      <c r="U611" s="173"/>
      <c r="V611" s="249" t="s">
        <v>24</v>
      </c>
      <c r="W611" s="250"/>
      <c r="X611" s="251"/>
    </row>
    <row r="612" spans="1:29" ht="26.25" customHeight="1">
      <c r="A612" s="170"/>
      <c r="B612" s="170"/>
      <c r="C612" s="170"/>
      <c r="D612" s="172"/>
      <c r="E612" s="172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  <c r="T612" s="172"/>
      <c r="U612" s="173"/>
      <c r="V612" s="233" t="str">
        <f>IF(VLOOKUP(AC619,都個人!$J:$O,2,FALSE)="","",VLOOKUP(AC619,都個人!$J:$O,2,FALSE))</f>
        <v/>
      </c>
      <c r="W612" s="234"/>
      <c r="X612" s="235"/>
    </row>
    <row r="613" spans="1:29" ht="27" customHeight="1">
      <c r="A613" s="177" t="s">
        <v>23</v>
      </c>
      <c r="B613" s="178"/>
      <c r="C613" s="179"/>
      <c r="D613" s="241"/>
      <c r="E613" s="82" t="s">
        <v>22</v>
      </c>
      <c r="F613" s="241"/>
      <c r="G613" s="249" t="s">
        <v>21</v>
      </c>
      <c r="H613" s="250"/>
      <c r="I613" s="251"/>
      <c r="J613" s="255" t="str">
        <f>基本登録!$B$2</f>
        <v>基本登録シートの学校番号に入力して下さい</v>
      </c>
      <c r="K613" s="256"/>
      <c r="L613" s="256"/>
      <c r="M613" s="256"/>
      <c r="N613" s="256"/>
      <c r="O613" s="256"/>
      <c r="P613" s="256"/>
      <c r="Q613" s="256"/>
      <c r="R613" s="256"/>
      <c r="S613" s="256"/>
      <c r="T613" s="257"/>
      <c r="U613" s="83"/>
      <c r="V613" s="236"/>
      <c r="W613" s="237"/>
      <c r="X613" s="238"/>
    </row>
    <row r="614" spans="1:29" ht="9.75" customHeight="1">
      <c r="A614" s="186">
        <f>基本登録!$B$1</f>
        <v>0</v>
      </c>
      <c r="B614" s="187"/>
      <c r="C614" s="188"/>
      <c r="D614" s="252"/>
      <c r="E614" s="258" t="s">
        <v>0</v>
      </c>
      <c r="F614" s="254"/>
      <c r="G614" s="261" t="s">
        <v>20</v>
      </c>
      <c r="H614" s="262"/>
      <c r="I614" s="263"/>
      <c r="J614" s="267">
        <f>基本登録!$B$3</f>
        <v>0</v>
      </c>
      <c r="K614" s="268"/>
      <c r="L614" s="268"/>
      <c r="M614" s="268"/>
      <c r="N614" s="268"/>
      <c r="O614" s="268"/>
      <c r="P614" s="268"/>
      <c r="Q614" s="268"/>
      <c r="R614" s="268"/>
      <c r="S614" s="268"/>
      <c r="T614" s="269"/>
      <c r="U614" s="239"/>
      <c r="V614" s="240"/>
      <c r="W614" s="240"/>
      <c r="X614" s="240"/>
    </row>
    <row r="615" spans="1:29" ht="16.5" customHeight="1">
      <c r="A615" s="189"/>
      <c r="B615" s="190"/>
      <c r="C615" s="191"/>
      <c r="D615" s="252"/>
      <c r="E615" s="259"/>
      <c r="F615" s="254"/>
      <c r="G615" s="264"/>
      <c r="H615" s="265"/>
      <c r="I615" s="266"/>
      <c r="J615" s="270"/>
      <c r="K615" s="271"/>
      <c r="L615" s="271"/>
      <c r="M615" s="271"/>
      <c r="N615" s="271"/>
      <c r="O615" s="271"/>
      <c r="P615" s="271"/>
      <c r="Q615" s="271"/>
      <c r="R615" s="271"/>
      <c r="S615" s="271"/>
      <c r="T615" s="272"/>
      <c r="U615" s="241"/>
      <c r="V615" s="243" t="s">
        <v>19</v>
      </c>
      <c r="W615" s="245" t="s">
        <v>11</v>
      </c>
      <c r="X615" s="246"/>
    </row>
    <row r="616" spans="1:29" ht="27" customHeight="1">
      <c r="A616" s="192"/>
      <c r="B616" s="193"/>
      <c r="C616" s="194"/>
      <c r="D616" s="253"/>
      <c r="E616" s="260"/>
      <c r="F616" s="242"/>
      <c r="G616" s="273" t="s">
        <v>18</v>
      </c>
      <c r="H616" s="274"/>
      <c r="I616" s="275"/>
      <c r="J616" s="80" t="s">
        <v>32</v>
      </c>
      <c r="K616" s="81" t="s">
        <v>33</v>
      </c>
      <c r="L616" s="81" t="s">
        <v>34</v>
      </c>
      <c r="M616" s="81" t="s">
        <v>35</v>
      </c>
      <c r="N616" s="81" t="s">
        <v>36</v>
      </c>
      <c r="O616" s="81" t="s">
        <v>37</v>
      </c>
      <c r="P616" s="81" t="s">
        <v>38</v>
      </c>
      <c r="Q616" s="63" t="str">
        <f>IF(AC619="","",AC619)</f>
        <v/>
      </c>
      <c r="R616" s="81" t="s">
        <v>39</v>
      </c>
      <c r="S616" s="58"/>
      <c r="T616" s="59"/>
      <c r="U616" s="242"/>
      <c r="V616" s="244"/>
      <c r="W616" s="247"/>
      <c r="X616" s="248"/>
    </row>
    <row r="617" spans="1:29" ht="4.5" customHeight="1"/>
    <row r="618" spans="1:29" ht="21.75" customHeight="1">
      <c r="A618" s="66" t="s">
        <v>10</v>
      </c>
      <c r="B618" s="276" t="s">
        <v>9</v>
      </c>
      <c r="C618" s="277"/>
      <c r="D618" s="277"/>
      <c r="E618" s="277"/>
      <c r="F618" s="278"/>
      <c r="G618" s="85" t="s">
        <v>8</v>
      </c>
      <c r="H618" s="86"/>
      <c r="I618" s="279" t="str">
        <f>IFERROR(VLOOKUP(D611,基本登録!$B$8:$G$13,5,FALSE),"")</f>
        <v>予選</v>
      </c>
      <c r="J618" s="279"/>
      <c r="K618" s="279"/>
      <c r="L618" s="87"/>
      <c r="M618" s="86"/>
      <c r="N618" s="279" t="str">
        <f>IFERROR(VLOOKUP(D611,基本登録!$B$8:$G$13,6,FALSE),"")</f>
        <v>準決勝</v>
      </c>
      <c r="O618" s="279"/>
      <c r="P618" s="279"/>
      <c r="Q618" s="87"/>
      <c r="R618" s="91"/>
      <c r="S618" s="277"/>
      <c r="T618" s="277"/>
      <c r="U618" s="277"/>
      <c r="V618" s="92"/>
      <c r="W618" s="280" t="s">
        <v>7</v>
      </c>
      <c r="X618" s="281"/>
    </row>
    <row r="619" spans="1:29" ht="21.75" customHeight="1">
      <c r="A619" s="71" t="str">
        <f>基本登録!$A$16</f>
        <v>１</v>
      </c>
      <c r="B619" s="282" t="str">
        <f>IF('都個人（女子）'!AC619="","",VLOOKUP(AC619,都個人!$J:$O,4,FALSE))</f>
        <v/>
      </c>
      <c r="C619" s="283"/>
      <c r="D619" s="283"/>
      <c r="E619" s="283"/>
      <c r="F619" s="284"/>
      <c r="G619" s="72" t="str">
        <f>IF('都個人（女子）'!AC619="","",VLOOKUP(AC619,都個人!$J:$O,5,FALSE))</f>
        <v/>
      </c>
      <c r="H619" s="84"/>
      <c r="I619" s="84"/>
      <c r="J619" s="84"/>
      <c r="K619" s="57"/>
      <c r="L619" s="89"/>
      <c r="M619" s="84"/>
      <c r="N619" s="84"/>
      <c r="O619" s="84"/>
      <c r="P619" s="57"/>
      <c r="Q619" s="89"/>
      <c r="R619" s="84"/>
      <c r="S619" s="84"/>
      <c r="T619" s="84"/>
      <c r="U619" s="57"/>
      <c r="V619" s="89"/>
      <c r="W619" s="177"/>
      <c r="X619" s="179"/>
      <c r="Y619" s="75"/>
      <c r="AC619" s="54" t="str">
        <f>都個人!J32</f>
        <v/>
      </c>
    </row>
    <row r="620" spans="1:29" ht="21.75" customHeight="1">
      <c r="A620" s="66" t="str">
        <f>基本登録!$A$17</f>
        <v>２</v>
      </c>
      <c r="B620" s="282" t="str">
        <f>IF('都個人（女子）'!AC620="","",VLOOKUP(AC620,都個人!$J:$O,4,FALSE))</f>
        <v/>
      </c>
      <c r="C620" s="283"/>
      <c r="D620" s="283"/>
      <c r="E620" s="283"/>
      <c r="F620" s="284"/>
      <c r="G620" s="72" t="str">
        <f>IF('都個人（女子）'!AC620="","",VLOOKUP(AC620,都個人!$J:$O,5,FALSE))</f>
        <v/>
      </c>
      <c r="H620" s="84"/>
      <c r="I620" s="84"/>
      <c r="J620" s="84"/>
      <c r="K620" s="57"/>
      <c r="L620" s="89"/>
      <c r="M620" s="84"/>
      <c r="N620" s="84"/>
      <c r="O620" s="84"/>
      <c r="P620" s="57"/>
      <c r="Q620" s="89"/>
      <c r="R620" s="84"/>
      <c r="S620" s="84"/>
      <c r="T620" s="84"/>
      <c r="U620" s="57"/>
      <c r="V620" s="89"/>
      <c r="W620" s="177"/>
      <c r="X620" s="179"/>
    </row>
    <row r="621" spans="1:29" ht="21.75" customHeight="1">
      <c r="A621" s="66" t="str">
        <f>基本登録!$A$18</f>
        <v>３</v>
      </c>
      <c r="B621" s="282" t="str">
        <f>IF('都個人（女子）'!AC621="","",VLOOKUP(AC621,都個人!$J:$O,4,FALSE))</f>
        <v/>
      </c>
      <c r="C621" s="283"/>
      <c r="D621" s="283"/>
      <c r="E621" s="283"/>
      <c r="F621" s="284"/>
      <c r="G621" s="72" t="str">
        <f>IF('都個人（女子）'!AC621="","",VLOOKUP(AC621,都個人!$J:$O,5,FALSE))</f>
        <v/>
      </c>
      <c r="H621" s="84"/>
      <c r="I621" s="84"/>
      <c r="J621" s="84"/>
      <c r="K621" s="57"/>
      <c r="L621" s="89"/>
      <c r="M621" s="84"/>
      <c r="N621" s="84"/>
      <c r="O621" s="84"/>
      <c r="P621" s="57"/>
      <c r="Q621" s="89"/>
      <c r="R621" s="84"/>
      <c r="S621" s="84"/>
      <c r="T621" s="84"/>
      <c r="U621" s="57"/>
      <c r="V621" s="89"/>
      <c r="W621" s="177"/>
      <c r="X621" s="179"/>
    </row>
    <row r="622" spans="1:29" ht="21.75" customHeight="1">
      <c r="A622" s="66" t="str">
        <f>基本登録!$A$19</f>
        <v>４</v>
      </c>
      <c r="B622" s="282" t="str">
        <f>IF('都個人（女子）'!AC622="","",VLOOKUP(AC622,都個人!$J:$O,4,FALSE))</f>
        <v/>
      </c>
      <c r="C622" s="283"/>
      <c r="D622" s="283"/>
      <c r="E622" s="283"/>
      <c r="F622" s="284"/>
      <c r="G622" s="72" t="str">
        <f>IF('都個人（女子）'!AC622="","",VLOOKUP(AC622,都個人!$J:$O,5,FALSE))</f>
        <v/>
      </c>
      <c r="H622" s="84"/>
      <c r="I622" s="84"/>
      <c r="J622" s="84"/>
      <c r="K622" s="57"/>
      <c r="L622" s="89"/>
      <c r="M622" s="84"/>
      <c r="N622" s="84"/>
      <c r="O622" s="84"/>
      <c r="P622" s="57"/>
      <c r="Q622" s="89"/>
      <c r="R622" s="84"/>
      <c r="S622" s="84"/>
      <c r="T622" s="84"/>
      <c r="U622" s="57"/>
      <c r="V622" s="89"/>
      <c r="W622" s="177"/>
      <c r="X622" s="179"/>
    </row>
    <row r="623" spans="1:29" ht="21.75" customHeight="1">
      <c r="A623" s="66" t="str">
        <f>基本登録!$A$20</f>
        <v>５</v>
      </c>
      <c r="B623" s="282" t="str">
        <f>IF('都個人（女子）'!AC623="","",VLOOKUP(AC623,都個人!$J:$O,4,FALSE))</f>
        <v/>
      </c>
      <c r="C623" s="283"/>
      <c r="D623" s="283"/>
      <c r="E623" s="283"/>
      <c r="F623" s="284"/>
      <c r="G623" s="72" t="str">
        <f>IF('都個人（女子）'!AC623="","",VLOOKUP(AC623,都個人!$J:$O,5,FALSE))</f>
        <v/>
      </c>
      <c r="H623" s="84"/>
      <c r="I623" s="84"/>
      <c r="J623" s="84"/>
      <c r="K623" s="57"/>
      <c r="L623" s="89"/>
      <c r="M623" s="84"/>
      <c r="N623" s="84"/>
      <c r="O623" s="84"/>
      <c r="P623" s="57"/>
      <c r="Q623" s="89"/>
      <c r="R623" s="84"/>
      <c r="S623" s="84"/>
      <c r="T623" s="84"/>
      <c r="U623" s="57"/>
      <c r="V623" s="89"/>
      <c r="W623" s="177"/>
      <c r="X623" s="179"/>
    </row>
    <row r="624" spans="1:29" ht="21.75" customHeight="1">
      <c r="A624" s="66" t="str">
        <f>基本登録!$A$21</f>
        <v>補</v>
      </c>
      <c r="B624" s="282" t="str">
        <f>IF('都個人（女子）'!AC624="","",VLOOKUP(AC624,都個人!$J:$O,4,FALSE))</f>
        <v/>
      </c>
      <c r="C624" s="283"/>
      <c r="D624" s="283"/>
      <c r="E624" s="283"/>
      <c r="F624" s="284"/>
      <c r="G624" s="72" t="str">
        <f>IF('都個人（女子）'!AC624="","",VLOOKUP(AC624,都個人!$J:$O,5,FALSE))</f>
        <v/>
      </c>
      <c r="H624" s="66"/>
      <c r="I624" s="66"/>
      <c r="J624" s="66"/>
      <c r="K624" s="88"/>
      <c r="L624" s="89"/>
      <c r="M624" s="66"/>
      <c r="N624" s="66"/>
      <c r="O624" s="66"/>
      <c r="P624" s="88"/>
      <c r="Q624" s="89"/>
      <c r="R624" s="66"/>
      <c r="S624" s="66"/>
      <c r="T624" s="66"/>
      <c r="U624" s="88"/>
      <c r="V624" s="89"/>
      <c r="W624" s="177"/>
      <c r="X624" s="179"/>
    </row>
    <row r="625" spans="1:29" ht="19.5" customHeight="1">
      <c r="A625" s="177"/>
      <c r="B625" s="285"/>
      <c r="C625" s="285"/>
      <c r="D625" s="285"/>
      <c r="E625" s="285"/>
      <c r="F625" s="285"/>
      <c r="G625" s="286"/>
      <c r="H625" s="280" t="s">
        <v>5</v>
      </c>
      <c r="I625" s="287"/>
      <c r="J625" s="287"/>
      <c r="K625" s="287"/>
      <c r="L625" s="89"/>
      <c r="M625" s="280" t="s">
        <v>5</v>
      </c>
      <c r="N625" s="287"/>
      <c r="O625" s="287"/>
      <c r="P625" s="287"/>
      <c r="Q625" s="89"/>
      <c r="R625" s="280" t="s">
        <v>5</v>
      </c>
      <c r="S625" s="287"/>
      <c r="T625" s="287"/>
      <c r="U625" s="287"/>
      <c r="V625" s="89"/>
      <c r="W625" s="177"/>
      <c r="X625" s="179"/>
    </row>
    <row r="626" spans="1:29" ht="24.75" customHeight="1">
      <c r="A626" s="276" t="s">
        <v>4</v>
      </c>
      <c r="B626" s="279"/>
      <c r="C626" s="279"/>
      <c r="D626" s="279"/>
      <c r="E626" s="279"/>
      <c r="F626" s="279"/>
      <c r="G626" s="278"/>
      <c r="H626" s="177"/>
      <c r="I626" s="178"/>
      <c r="J626" s="178"/>
      <c r="K626" s="178"/>
      <c r="L626" s="179"/>
      <c r="M626" s="177"/>
      <c r="N626" s="178"/>
      <c r="O626" s="178"/>
      <c r="P626" s="178"/>
      <c r="Q626" s="179"/>
      <c r="R626" s="177"/>
      <c r="S626" s="178"/>
      <c r="T626" s="178"/>
      <c r="U626" s="178"/>
      <c r="V626" s="179"/>
      <c r="W626" s="177"/>
      <c r="X626" s="179"/>
    </row>
    <row r="627" spans="1:29" ht="4.5" customHeight="1">
      <c r="A627" s="288"/>
      <c r="B627" s="240"/>
      <c r="C627" s="240"/>
      <c r="D627" s="240"/>
      <c r="E627" s="240"/>
      <c r="F627" s="240"/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240"/>
      <c r="R627" s="240"/>
      <c r="S627" s="240"/>
      <c r="T627" s="240"/>
      <c r="U627" s="240"/>
      <c r="V627" s="240"/>
      <c r="W627" s="240"/>
      <c r="X627" s="240"/>
    </row>
    <row r="628" spans="1:29">
      <c r="A628" s="229" t="s">
        <v>63</v>
      </c>
      <c r="B628" s="229"/>
      <c r="C628" s="229"/>
      <c r="D628" s="229"/>
      <c r="E628" s="229"/>
      <c r="F628" s="229"/>
      <c r="G628" s="229"/>
      <c r="H628" s="229"/>
      <c r="I628" s="229"/>
      <c r="J628" s="229"/>
      <c r="K628" s="229"/>
      <c r="L628" s="229"/>
      <c r="M628" s="229"/>
      <c r="N628" s="229"/>
      <c r="O628" s="229"/>
      <c r="P628" s="229"/>
      <c r="Q628" s="230"/>
      <c r="R628" s="231" t="s">
        <v>3</v>
      </c>
      <c r="S628" s="231"/>
      <c r="T628" s="231"/>
      <c r="U628" s="231"/>
      <c r="V628" s="231"/>
      <c r="W628" s="231"/>
      <c r="X628" s="231"/>
    </row>
    <row r="629" spans="1:29">
      <c r="A629" s="229" t="s">
        <v>2</v>
      </c>
      <c r="B629" s="229"/>
      <c r="C629" s="229"/>
      <c r="D629" s="229"/>
      <c r="E629" s="229"/>
      <c r="F629" s="229"/>
      <c r="G629" s="229"/>
      <c r="H629" s="229"/>
      <c r="I629" s="229"/>
      <c r="J629" s="229"/>
      <c r="K629" s="229"/>
      <c r="L629" s="229"/>
      <c r="M629" s="229"/>
      <c r="N629" s="229"/>
      <c r="O629" s="229"/>
      <c r="P629" s="229"/>
      <c r="Q629" s="90"/>
      <c r="R629" s="231"/>
      <c r="S629" s="231"/>
      <c r="T629" s="231"/>
      <c r="U629" s="231"/>
      <c r="V629" s="231"/>
      <c r="W629" s="231"/>
      <c r="X629" s="231"/>
    </row>
    <row r="630" spans="1:29" ht="39.75" customHeight="1"/>
    <row r="631" spans="1:29" ht="34.5" customHeight="1"/>
    <row r="632" spans="1:29" ht="24.75" customHeight="1">
      <c r="A632" s="169" t="s">
        <v>12</v>
      </c>
      <c r="B632" s="169"/>
      <c r="C632" s="169"/>
      <c r="D632" s="172" t="str">
        <f>$D$2</f>
        <v>基本登録シートの年度に入力して下さい</v>
      </c>
      <c r="E632" s="172"/>
      <c r="F632" s="172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2"/>
      <c r="R632" s="172"/>
      <c r="S632" s="172"/>
      <c r="T632" s="172"/>
      <c r="U632" s="173"/>
      <c r="V632" s="249" t="s">
        <v>24</v>
      </c>
      <c r="W632" s="250"/>
      <c r="X632" s="251"/>
    </row>
    <row r="633" spans="1:29" ht="26.25" customHeight="1">
      <c r="A633" s="170"/>
      <c r="B633" s="170"/>
      <c r="C633" s="170"/>
      <c r="D633" s="172"/>
      <c r="E633" s="172"/>
      <c r="F633" s="172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2"/>
      <c r="R633" s="172"/>
      <c r="S633" s="172"/>
      <c r="T633" s="172"/>
      <c r="U633" s="173"/>
      <c r="V633" s="233" t="str">
        <f>IF(VLOOKUP(AC640,都個人!$J:$O,2,FALSE)="","",VLOOKUP(AC640,都個人!$J:$O,2,FALSE))</f>
        <v/>
      </c>
      <c r="W633" s="234"/>
      <c r="X633" s="235"/>
    </row>
    <row r="634" spans="1:29" ht="27" customHeight="1">
      <c r="A634" s="177" t="s">
        <v>23</v>
      </c>
      <c r="B634" s="178"/>
      <c r="C634" s="179"/>
      <c r="D634" s="241"/>
      <c r="E634" s="82" t="s">
        <v>22</v>
      </c>
      <c r="F634" s="241"/>
      <c r="G634" s="249" t="s">
        <v>21</v>
      </c>
      <c r="H634" s="250"/>
      <c r="I634" s="251"/>
      <c r="J634" s="255" t="str">
        <f>基本登録!$B$2</f>
        <v>基本登録シートの学校番号に入力して下さい</v>
      </c>
      <c r="K634" s="256"/>
      <c r="L634" s="256"/>
      <c r="M634" s="256"/>
      <c r="N634" s="256"/>
      <c r="O634" s="256"/>
      <c r="P634" s="256"/>
      <c r="Q634" s="256"/>
      <c r="R634" s="256"/>
      <c r="S634" s="256"/>
      <c r="T634" s="257"/>
      <c r="U634" s="83"/>
      <c r="V634" s="236"/>
      <c r="W634" s="237"/>
      <c r="X634" s="238"/>
    </row>
    <row r="635" spans="1:29" ht="9.75" customHeight="1">
      <c r="A635" s="186">
        <f>基本登録!$B$1</f>
        <v>0</v>
      </c>
      <c r="B635" s="187"/>
      <c r="C635" s="188"/>
      <c r="D635" s="252"/>
      <c r="E635" s="258" t="s">
        <v>0</v>
      </c>
      <c r="F635" s="254"/>
      <c r="G635" s="261" t="s">
        <v>20</v>
      </c>
      <c r="H635" s="262"/>
      <c r="I635" s="263"/>
      <c r="J635" s="267">
        <f>基本登録!$B$3</f>
        <v>0</v>
      </c>
      <c r="K635" s="268"/>
      <c r="L635" s="268"/>
      <c r="M635" s="268"/>
      <c r="N635" s="268"/>
      <c r="O635" s="268"/>
      <c r="P635" s="268"/>
      <c r="Q635" s="268"/>
      <c r="R635" s="268"/>
      <c r="S635" s="268"/>
      <c r="T635" s="269"/>
      <c r="U635" s="239"/>
      <c r="V635" s="240"/>
      <c r="W635" s="240"/>
      <c r="X635" s="240"/>
    </row>
    <row r="636" spans="1:29" ht="16.5" customHeight="1">
      <c r="A636" s="189"/>
      <c r="B636" s="190"/>
      <c r="C636" s="191"/>
      <c r="D636" s="252"/>
      <c r="E636" s="259"/>
      <c r="F636" s="254"/>
      <c r="G636" s="264"/>
      <c r="H636" s="265"/>
      <c r="I636" s="266"/>
      <c r="J636" s="270"/>
      <c r="K636" s="271"/>
      <c r="L636" s="271"/>
      <c r="M636" s="271"/>
      <c r="N636" s="271"/>
      <c r="O636" s="271"/>
      <c r="P636" s="271"/>
      <c r="Q636" s="271"/>
      <c r="R636" s="271"/>
      <c r="S636" s="271"/>
      <c r="T636" s="272"/>
      <c r="U636" s="241"/>
      <c r="V636" s="243" t="s">
        <v>19</v>
      </c>
      <c r="W636" s="245" t="s">
        <v>11</v>
      </c>
      <c r="X636" s="246"/>
    </row>
    <row r="637" spans="1:29" ht="27" customHeight="1">
      <c r="A637" s="192"/>
      <c r="B637" s="193"/>
      <c r="C637" s="194"/>
      <c r="D637" s="253"/>
      <c r="E637" s="260"/>
      <c r="F637" s="242"/>
      <c r="G637" s="273" t="s">
        <v>18</v>
      </c>
      <c r="H637" s="274"/>
      <c r="I637" s="275"/>
      <c r="J637" s="80" t="s">
        <v>32</v>
      </c>
      <c r="K637" s="81" t="s">
        <v>33</v>
      </c>
      <c r="L637" s="81" t="s">
        <v>34</v>
      </c>
      <c r="M637" s="81" t="s">
        <v>35</v>
      </c>
      <c r="N637" s="81" t="s">
        <v>36</v>
      </c>
      <c r="O637" s="81" t="s">
        <v>37</v>
      </c>
      <c r="P637" s="81" t="s">
        <v>38</v>
      </c>
      <c r="Q637" s="63" t="str">
        <f>IF(AC640="","",AC640)</f>
        <v/>
      </c>
      <c r="R637" s="81" t="s">
        <v>39</v>
      </c>
      <c r="S637" s="58"/>
      <c r="T637" s="59"/>
      <c r="U637" s="242"/>
      <c r="V637" s="244"/>
      <c r="W637" s="247"/>
      <c r="X637" s="248"/>
    </row>
    <row r="638" spans="1:29" ht="4.5" customHeight="1"/>
    <row r="639" spans="1:29" ht="21.75" customHeight="1">
      <c r="A639" s="66" t="s">
        <v>10</v>
      </c>
      <c r="B639" s="276" t="s">
        <v>9</v>
      </c>
      <c r="C639" s="277"/>
      <c r="D639" s="277"/>
      <c r="E639" s="277"/>
      <c r="F639" s="278"/>
      <c r="G639" s="85" t="s">
        <v>8</v>
      </c>
      <c r="H639" s="86"/>
      <c r="I639" s="279" t="str">
        <f>IFERROR(VLOOKUP(D632,基本登録!$B$8:$G$13,5,FALSE),"")</f>
        <v>予選</v>
      </c>
      <c r="J639" s="279"/>
      <c r="K639" s="279"/>
      <c r="L639" s="87"/>
      <c r="M639" s="86"/>
      <c r="N639" s="279" t="str">
        <f>IFERROR(VLOOKUP(D632,基本登録!$B$8:$G$13,6,FALSE),"")</f>
        <v>準決勝</v>
      </c>
      <c r="O639" s="279"/>
      <c r="P639" s="279"/>
      <c r="Q639" s="87"/>
      <c r="R639" s="91"/>
      <c r="S639" s="277"/>
      <c r="T639" s="277"/>
      <c r="U639" s="277"/>
      <c r="V639" s="92"/>
      <c r="W639" s="280" t="s">
        <v>7</v>
      </c>
      <c r="X639" s="281"/>
    </row>
    <row r="640" spans="1:29" ht="21.75" customHeight="1">
      <c r="A640" s="71" t="str">
        <f>基本登録!$A$16</f>
        <v>１</v>
      </c>
      <c r="B640" s="282" t="str">
        <f>IF('都個人（女子）'!AC640="","",VLOOKUP(AC640,都個人!$J:$O,4,FALSE))</f>
        <v/>
      </c>
      <c r="C640" s="283"/>
      <c r="D640" s="283"/>
      <c r="E640" s="283"/>
      <c r="F640" s="284"/>
      <c r="G640" s="72" t="str">
        <f>IF('都個人（女子）'!AC640="","",VLOOKUP(AC640,都個人!$J:$O,5,FALSE))</f>
        <v/>
      </c>
      <c r="H640" s="84"/>
      <c r="I640" s="84"/>
      <c r="J640" s="84"/>
      <c r="K640" s="57"/>
      <c r="L640" s="89"/>
      <c r="M640" s="84"/>
      <c r="N640" s="84"/>
      <c r="O640" s="84"/>
      <c r="P640" s="57"/>
      <c r="Q640" s="89"/>
      <c r="R640" s="84"/>
      <c r="S640" s="84"/>
      <c r="T640" s="84"/>
      <c r="U640" s="57"/>
      <c r="V640" s="89"/>
      <c r="W640" s="177"/>
      <c r="X640" s="179"/>
      <c r="Y640" s="75"/>
      <c r="AC640" s="54" t="str">
        <f>都個人!J33</f>
        <v/>
      </c>
    </row>
    <row r="641" spans="1:24" ht="21.75" customHeight="1">
      <c r="A641" s="66" t="str">
        <f>基本登録!$A$17</f>
        <v>２</v>
      </c>
      <c r="B641" s="282" t="str">
        <f>IF('都個人（女子）'!AC641="","",VLOOKUP(AC641,都個人!$J:$O,4,FALSE))</f>
        <v/>
      </c>
      <c r="C641" s="283"/>
      <c r="D641" s="283"/>
      <c r="E641" s="283"/>
      <c r="F641" s="284"/>
      <c r="G641" s="72" t="str">
        <f>IF('都個人（女子）'!AC641="","",VLOOKUP(AC641,都個人!$J:$O,5,FALSE))</f>
        <v/>
      </c>
      <c r="H641" s="84"/>
      <c r="I641" s="84"/>
      <c r="J641" s="84"/>
      <c r="K641" s="57"/>
      <c r="L641" s="89"/>
      <c r="M641" s="84"/>
      <c r="N641" s="84"/>
      <c r="O641" s="84"/>
      <c r="P641" s="57"/>
      <c r="Q641" s="89"/>
      <c r="R641" s="84"/>
      <c r="S641" s="84"/>
      <c r="T641" s="84"/>
      <c r="U641" s="57"/>
      <c r="V641" s="89"/>
      <c r="W641" s="177"/>
      <c r="X641" s="179"/>
    </row>
    <row r="642" spans="1:24" ht="21.75" customHeight="1">
      <c r="A642" s="66" t="str">
        <f>基本登録!$A$18</f>
        <v>３</v>
      </c>
      <c r="B642" s="282" t="str">
        <f>IF('都個人（女子）'!AC642="","",VLOOKUP(AC642,都個人!$J:$O,4,FALSE))</f>
        <v/>
      </c>
      <c r="C642" s="283"/>
      <c r="D642" s="283"/>
      <c r="E642" s="283"/>
      <c r="F642" s="284"/>
      <c r="G642" s="72" t="str">
        <f>IF('都個人（女子）'!AC642="","",VLOOKUP(AC642,都個人!$J:$O,5,FALSE))</f>
        <v/>
      </c>
      <c r="H642" s="84"/>
      <c r="I642" s="84"/>
      <c r="J642" s="84"/>
      <c r="K642" s="57"/>
      <c r="L642" s="89"/>
      <c r="M642" s="84"/>
      <c r="N642" s="84"/>
      <c r="O642" s="84"/>
      <c r="P642" s="57"/>
      <c r="Q642" s="89"/>
      <c r="R642" s="84"/>
      <c r="S642" s="84"/>
      <c r="T642" s="84"/>
      <c r="U642" s="57"/>
      <c r="V642" s="89"/>
      <c r="W642" s="177"/>
      <c r="X642" s="179"/>
    </row>
    <row r="643" spans="1:24" ht="21.75" customHeight="1">
      <c r="A643" s="66" t="str">
        <f>基本登録!$A$19</f>
        <v>４</v>
      </c>
      <c r="B643" s="282" t="str">
        <f>IF('都個人（女子）'!AC643="","",VLOOKUP(AC643,都個人!$J:$O,4,FALSE))</f>
        <v/>
      </c>
      <c r="C643" s="283"/>
      <c r="D643" s="283"/>
      <c r="E643" s="283"/>
      <c r="F643" s="284"/>
      <c r="G643" s="72" t="str">
        <f>IF('都個人（女子）'!AC643="","",VLOOKUP(AC643,都個人!$J:$O,5,FALSE))</f>
        <v/>
      </c>
      <c r="H643" s="84"/>
      <c r="I643" s="84"/>
      <c r="J643" s="84"/>
      <c r="K643" s="57"/>
      <c r="L643" s="89"/>
      <c r="M643" s="84"/>
      <c r="N643" s="84"/>
      <c r="O643" s="84"/>
      <c r="P643" s="57"/>
      <c r="Q643" s="89"/>
      <c r="R643" s="84"/>
      <c r="S643" s="84"/>
      <c r="T643" s="84"/>
      <c r="U643" s="57"/>
      <c r="V643" s="89"/>
      <c r="W643" s="177"/>
      <c r="X643" s="179"/>
    </row>
    <row r="644" spans="1:24" ht="21.75" customHeight="1">
      <c r="A644" s="66" t="str">
        <f>基本登録!$A$20</f>
        <v>５</v>
      </c>
      <c r="B644" s="282" t="str">
        <f>IF('都個人（女子）'!AC644="","",VLOOKUP(AC644,都個人!$J:$O,4,FALSE))</f>
        <v/>
      </c>
      <c r="C644" s="283"/>
      <c r="D644" s="283"/>
      <c r="E644" s="283"/>
      <c r="F644" s="284"/>
      <c r="G644" s="72" t="str">
        <f>IF('都個人（女子）'!AC644="","",VLOOKUP(AC644,都個人!$J:$O,5,FALSE))</f>
        <v/>
      </c>
      <c r="H644" s="84"/>
      <c r="I644" s="84"/>
      <c r="J644" s="84"/>
      <c r="K644" s="57"/>
      <c r="L644" s="89"/>
      <c r="M644" s="84"/>
      <c r="N644" s="84"/>
      <c r="O644" s="84"/>
      <c r="P644" s="57"/>
      <c r="Q644" s="89"/>
      <c r="R644" s="84"/>
      <c r="S644" s="84"/>
      <c r="T644" s="84"/>
      <c r="U644" s="57"/>
      <c r="V644" s="89"/>
      <c r="W644" s="177"/>
      <c r="X644" s="179"/>
    </row>
    <row r="645" spans="1:24" ht="21.75" customHeight="1">
      <c r="A645" s="66" t="str">
        <f>基本登録!$A$21</f>
        <v>補</v>
      </c>
      <c r="B645" s="282" t="str">
        <f>IF('都個人（女子）'!AC645="","",VLOOKUP(AC645,都個人!$J:$O,4,FALSE))</f>
        <v/>
      </c>
      <c r="C645" s="283"/>
      <c r="D645" s="283"/>
      <c r="E645" s="283"/>
      <c r="F645" s="284"/>
      <c r="G645" s="72" t="str">
        <f>IF('都個人（女子）'!AC645="","",VLOOKUP(AC645,都個人!$J:$O,5,FALSE))</f>
        <v/>
      </c>
      <c r="H645" s="66"/>
      <c r="I645" s="66"/>
      <c r="J645" s="66"/>
      <c r="K645" s="88"/>
      <c r="L645" s="89"/>
      <c r="M645" s="66"/>
      <c r="N645" s="66"/>
      <c r="O645" s="66"/>
      <c r="P645" s="88"/>
      <c r="Q645" s="89"/>
      <c r="R645" s="66"/>
      <c r="S645" s="66"/>
      <c r="T645" s="66"/>
      <c r="U645" s="88"/>
      <c r="V645" s="89"/>
      <c r="W645" s="177"/>
      <c r="X645" s="179"/>
    </row>
    <row r="646" spans="1:24" ht="19.5" customHeight="1">
      <c r="A646" s="177"/>
      <c r="B646" s="285"/>
      <c r="C646" s="285"/>
      <c r="D646" s="285"/>
      <c r="E646" s="285"/>
      <c r="F646" s="285"/>
      <c r="G646" s="286"/>
      <c r="H646" s="280" t="s">
        <v>5</v>
      </c>
      <c r="I646" s="287"/>
      <c r="J646" s="287"/>
      <c r="K646" s="287"/>
      <c r="L646" s="89"/>
      <c r="M646" s="280" t="s">
        <v>5</v>
      </c>
      <c r="N646" s="287"/>
      <c r="O646" s="287"/>
      <c r="P646" s="287"/>
      <c r="Q646" s="89"/>
      <c r="R646" s="280" t="s">
        <v>5</v>
      </c>
      <c r="S646" s="287"/>
      <c r="T646" s="287"/>
      <c r="U646" s="287"/>
      <c r="V646" s="89"/>
      <c r="W646" s="177"/>
      <c r="X646" s="179"/>
    </row>
    <row r="647" spans="1:24" ht="24.75" customHeight="1">
      <c r="A647" s="276" t="s">
        <v>4</v>
      </c>
      <c r="B647" s="279"/>
      <c r="C647" s="279"/>
      <c r="D647" s="279"/>
      <c r="E647" s="279"/>
      <c r="F647" s="279"/>
      <c r="G647" s="278"/>
      <c r="H647" s="177"/>
      <c r="I647" s="178"/>
      <c r="J647" s="178"/>
      <c r="K647" s="178"/>
      <c r="L647" s="179"/>
      <c r="M647" s="177"/>
      <c r="N647" s="178"/>
      <c r="O647" s="178"/>
      <c r="P647" s="178"/>
      <c r="Q647" s="179"/>
      <c r="R647" s="177"/>
      <c r="S647" s="178"/>
      <c r="T647" s="178"/>
      <c r="U647" s="178"/>
      <c r="V647" s="179"/>
      <c r="W647" s="177"/>
      <c r="X647" s="179"/>
    </row>
    <row r="648" spans="1:24" ht="4.5" customHeight="1">
      <c r="A648" s="288"/>
      <c r="B648" s="240"/>
      <c r="C648" s="240"/>
      <c r="D648" s="240"/>
      <c r="E648" s="240"/>
      <c r="F648" s="240"/>
      <c r="G648" s="240"/>
      <c r="H648" s="240"/>
      <c r="I648" s="240"/>
      <c r="J648" s="240"/>
      <c r="K648" s="240"/>
      <c r="L648" s="240"/>
      <c r="M648" s="240"/>
      <c r="N648" s="240"/>
      <c r="O648" s="240"/>
      <c r="P648" s="240"/>
      <c r="Q648" s="240"/>
      <c r="R648" s="240"/>
      <c r="S648" s="240"/>
      <c r="T648" s="240"/>
      <c r="U648" s="240"/>
      <c r="V648" s="240"/>
      <c r="W648" s="240"/>
      <c r="X648" s="240"/>
    </row>
    <row r="649" spans="1:24">
      <c r="A649" s="229" t="s">
        <v>63</v>
      </c>
      <c r="B649" s="229"/>
      <c r="C649" s="229"/>
      <c r="D649" s="229"/>
      <c r="E649" s="229"/>
      <c r="F649" s="229"/>
      <c r="G649" s="229"/>
      <c r="H649" s="229"/>
      <c r="I649" s="229"/>
      <c r="J649" s="229"/>
      <c r="K649" s="229"/>
      <c r="L649" s="229"/>
      <c r="M649" s="229"/>
      <c r="N649" s="229"/>
      <c r="O649" s="229"/>
      <c r="P649" s="229"/>
      <c r="Q649" s="230"/>
      <c r="R649" s="231" t="s">
        <v>3</v>
      </c>
      <c r="S649" s="231"/>
      <c r="T649" s="231"/>
      <c r="U649" s="231"/>
      <c r="V649" s="231"/>
      <c r="W649" s="231"/>
      <c r="X649" s="231"/>
    </row>
    <row r="650" spans="1:24">
      <c r="A650" s="229" t="s">
        <v>2</v>
      </c>
      <c r="B650" s="229"/>
      <c r="C650" s="229"/>
      <c r="D650" s="229"/>
      <c r="E650" s="229"/>
      <c r="F650" s="229"/>
      <c r="G650" s="229"/>
      <c r="H650" s="229"/>
      <c r="I650" s="229"/>
      <c r="J650" s="229"/>
      <c r="K650" s="229"/>
      <c r="L650" s="229"/>
      <c r="M650" s="229"/>
      <c r="N650" s="229"/>
      <c r="O650" s="229"/>
      <c r="P650" s="229"/>
      <c r="Q650" s="90"/>
      <c r="R650" s="231"/>
      <c r="S650" s="231"/>
      <c r="T650" s="231"/>
      <c r="U650" s="231"/>
      <c r="V650" s="231"/>
      <c r="W650" s="231"/>
      <c r="X650" s="231"/>
    </row>
    <row r="651" spans="1:24" ht="39.75" customHeight="1"/>
    <row r="652" spans="1:24" ht="34.5" customHeight="1"/>
    <row r="653" spans="1:24" ht="24.75" customHeight="1">
      <c r="A653" s="169" t="s">
        <v>12</v>
      </c>
      <c r="B653" s="169"/>
      <c r="C653" s="169"/>
      <c r="D653" s="172" t="str">
        <f>$D$2</f>
        <v>基本登録シートの年度に入力して下さい</v>
      </c>
      <c r="E653" s="172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  <c r="T653" s="172"/>
      <c r="U653" s="173"/>
      <c r="V653" s="249" t="s">
        <v>24</v>
      </c>
      <c r="W653" s="250"/>
      <c r="X653" s="251"/>
    </row>
    <row r="654" spans="1:24" ht="26.25" customHeight="1">
      <c r="A654" s="170"/>
      <c r="B654" s="170"/>
      <c r="C654" s="170"/>
      <c r="D654" s="172"/>
      <c r="E654" s="172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  <c r="T654" s="172"/>
      <c r="U654" s="173"/>
      <c r="V654" s="233" t="str">
        <f>IF(VLOOKUP(AC661,都個人!$J:$O,2,FALSE)="","",VLOOKUP(AC661,都個人!$J:$O,2,FALSE))</f>
        <v/>
      </c>
      <c r="W654" s="234"/>
      <c r="X654" s="235"/>
    </row>
    <row r="655" spans="1:24" ht="27" customHeight="1">
      <c r="A655" s="177" t="s">
        <v>23</v>
      </c>
      <c r="B655" s="178"/>
      <c r="C655" s="179"/>
      <c r="D655" s="241"/>
      <c r="E655" s="82" t="s">
        <v>22</v>
      </c>
      <c r="F655" s="241"/>
      <c r="G655" s="249" t="s">
        <v>21</v>
      </c>
      <c r="H655" s="250"/>
      <c r="I655" s="251"/>
      <c r="J655" s="255" t="str">
        <f>基本登録!$B$2</f>
        <v>基本登録シートの学校番号に入力して下さい</v>
      </c>
      <c r="K655" s="256"/>
      <c r="L655" s="256"/>
      <c r="M655" s="256"/>
      <c r="N655" s="256"/>
      <c r="O655" s="256"/>
      <c r="P655" s="256"/>
      <c r="Q655" s="256"/>
      <c r="R655" s="256"/>
      <c r="S655" s="256"/>
      <c r="T655" s="257"/>
      <c r="U655" s="83"/>
      <c r="V655" s="236"/>
      <c r="W655" s="237"/>
      <c r="X655" s="238"/>
    </row>
    <row r="656" spans="1:24" ht="9.75" customHeight="1">
      <c r="A656" s="186">
        <f>基本登録!$B$1</f>
        <v>0</v>
      </c>
      <c r="B656" s="187"/>
      <c r="C656" s="188"/>
      <c r="D656" s="252"/>
      <c r="E656" s="258" t="s">
        <v>0</v>
      </c>
      <c r="F656" s="254"/>
      <c r="G656" s="261" t="s">
        <v>20</v>
      </c>
      <c r="H656" s="262"/>
      <c r="I656" s="263"/>
      <c r="J656" s="267">
        <f>基本登録!$B$3</f>
        <v>0</v>
      </c>
      <c r="K656" s="268"/>
      <c r="L656" s="268"/>
      <c r="M656" s="268"/>
      <c r="N656" s="268"/>
      <c r="O656" s="268"/>
      <c r="P656" s="268"/>
      <c r="Q656" s="268"/>
      <c r="R656" s="268"/>
      <c r="S656" s="268"/>
      <c r="T656" s="269"/>
      <c r="U656" s="239"/>
      <c r="V656" s="240"/>
      <c r="W656" s="240"/>
      <c r="X656" s="240"/>
    </row>
    <row r="657" spans="1:29" ht="16.5" customHeight="1">
      <c r="A657" s="189"/>
      <c r="B657" s="190"/>
      <c r="C657" s="191"/>
      <c r="D657" s="252"/>
      <c r="E657" s="259"/>
      <c r="F657" s="254"/>
      <c r="G657" s="264"/>
      <c r="H657" s="265"/>
      <c r="I657" s="266"/>
      <c r="J657" s="270"/>
      <c r="K657" s="271"/>
      <c r="L657" s="271"/>
      <c r="M657" s="271"/>
      <c r="N657" s="271"/>
      <c r="O657" s="271"/>
      <c r="P657" s="271"/>
      <c r="Q657" s="271"/>
      <c r="R657" s="271"/>
      <c r="S657" s="271"/>
      <c r="T657" s="272"/>
      <c r="U657" s="241"/>
      <c r="V657" s="243" t="s">
        <v>19</v>
      </c>
      <c r="W657" s="245" t="s">
        <v>11</v>
      </c>
      <c r="X657" s="246"/>
    </row>
    <row r="658" spans="1:29" ht="27" customHeight="1">
      <c r="A658" s="192"/>
      <c r="B658" s="193"/>
      <c r="C658" s="194"/>
      <c r="D658" s="253"/>
      <c r="E658" s="260"/>
      <c r="F658" s="242"/>
      <c r="G658" s="273" t="s">
        <v>18</v>
      </c>
      <c r="H658" s="274"/>
      <c r="I658" s="275"/>
      <c r="J658" s="80" t="s">
        <v>32</v>
      </c>
      <c r="K658" s="81" t="s">
        <v>33</v>
      </c>
      <c r="L658" s="81" t="s">
        <v>34</v>
      </c>
      <c r="M658" s="81" t="s">
        <v>35</v>
      </c>
      <c r="N658" s="81" t="s">
        <v>36</v>
      </c>
      <c r="O658" s="81" t="s">
        <v>37</v>
      </c>
      <c r="P658" s="81" t="s">
        <v>38</v>
      </c>
      <c r="Q658" s="63" t="str">
        <f>IF(AC661="","",AC661)</f>
        <v/>
      </c>
      <c r="R658" s="81" t="s">
        <v>39</v>
      </c>
      <c r="S658" s="58"/>
      <c r="T658" s="59"/>
      <c r="U658" s="242"/>
      <c r="V658" s="244"/>
      <c r="W658" s="247"/>
      <c r="X658" s="248"/>
    </row>
    <row r="659" spans="1:29" ht="4.5" customHeight="1"/>
    <row r="660" spans="1:29" ht="21.75" customHeight="1">
      <c r="A660" s="66" t="s">
        <v>10</v>
      </c>
      <c r="B660" s="276" t="s">
        <v>9</v>
      </c>
      <c r="C660" s="277"/>
      <c r="D660" s="277"/>
      <c r="E660" s="277"/>
      <c r="F660" s="278"/>
      <c r="G660" s="85" t="s">
        <v>8</v>
      </c>
      <c r="H660" s="86"/>
      <c r="I660" s="279" t="str">
        <f>IFERROR(VLOOKUP(D653,基本登録!$B$8:$G$13,5,FALSE),"")</f>
        <v>予選</v>
      </c>
      <c r="J660" s="279"/>
      <c r="K660" s="279"/>
      <c r="L660" s="87"/>
      <c r="M660" s="86"/>
      <c r="N660" s="279" t="str">
        <f>IFERROR(VLOOKUP(D653,基本登録!$B$8:$G$13,6,FALSE),"")</f>
        <v>準決勝</v>
      </c>
      <c r="O660" s="279"/>
      <c r="P660" s="279"/>
      <c r="Q660" s="87"/>
      <c r="R660" s="91"/>
      <c r="S660" s="277"/>
      <c r="T660" s="277"/>
      <c r="U660" s="277"/>
      <c r="V660" s="92"/>
      <c r="W660" s="280" t="s">
        <v>7</v>
      </c>
      <c r="X660" s="281"/>
    </row>
    <row r="661" spans="1:29" ht="21.75" customHeight="1">
      <c r="A661" s="71" t="str">
        <f>基本登録!$A$16</f>
        <v>１</v>
      </c>
      <c r="B661" s="282" t="str">
        <f>IF('都個人（女子）'!AC661="","",VLOOKUP(AC661,都個人!$J:$O,4,FALSE))</f>
        <v/>
      </c>
      <c r="C661" s="283"/>
      <c r="D661" s="283"/>
      <c r="E661" s="283"/>
      <c r="F661" s="284"/>
      <c r="G661" s="72" t="str">
        <f>IF('都個人（女子）'!AC661="","",VLOOKUP(AC661,都個人!$J:$O,5,FALSE))</f>
        <v/>
      </c>
      <c r="H661" s="84"/>
      <c r="I661" s="84"/>
      <c r="J661" s="84"/>
      <c r="K661" s="57"/>
      <c r="L661" s="89"/>
      <c r="M661" s="84"/>
      <c r="N661" s="84"/>
      <c r="O661" s="84"/>
      <c r="P661" s="57"/>
      <c r="Q661" s="89"/>
      <c r="R661" s="84"/>
      <c r="S661" s="84"/>
      <c r="T661" s="84"/>
      <c r="U661" s="57"/>
      <c r="V661" s="89"/>
      <c r="W661" s="177"/>
      <c r="X661" s="179"/>
      <c r="Y661" s="75"/>
      <c r="AC661" s="54" t="str">
        <f>都個人!J34</f>
        <v/>
      </c>
    </row>
    <row r="662" spans="1:29" ht="21.75" customHeight="1">
      <c r="A662" s="66" t="str">
        <f>基本登録!$A$17</f>
        <v>２</v>
      </c>
      <c r="B662" s="282" t="str">
        <f>IF('都個人（女子）'!AC662="","",VLOOKUP(AC662,都個人!$J:$O,4,FALSE))</f>
        <v/>
      </c>
      <c r="C662" s="283"/>
      <c r="D662" s="283"/>
      <c r="E662" s="283"/>
      <c r="F662" s="284"/>
      <c r="G662" s="72" t="str">
        <f>IF('都個人（女子）'!AC662="","",VLOOKUP(AC662,都個人!$J:$O,5,FALSE))</f>
        <v/>
      </c>
      <c r="H662" s="84"/>
      <c r="I662" s="84"/>
      <c r="J662" s="84"/>
      <c r="K662" s="57"/>
      <c r="L662" s="89"/>
      <c r="M662" s="84"/>
      <c r="N662" s="84"/>
      <c r="O662" s="84"/>
      <c r="P662" s="57"/>
      <c r="Q662" s="89"/>
      <c r="R662" s="84"/>
      <c r="S662" s="84"/>
      <c r="T662" s="84"/>
      <c r="U662" s="57"/>
      <c r="V662" s="89"/>
      <c r="W662" s="177"/>
      <c r="X662" s="179"/>
    </row>
    <row r="663" spans="1:29" ht="21.75" customHeight="1">
      <c r="A663" s="66" t="str">
        <f>基本登録!$A$18</f>
        <v>３</v>
      </c>
      <c r="B663" s="282" t="str">
        <f>IF('都個人（女子）'!AC663="","",VLOOKUP(AC663,都個人!$J:$O,4,FALSE))</f>
        <v/>
      </c>
      <c r="C663" s="283"/>
      <c r="D663" s="283"/>
      <c r="E663" s="283"/>
      <c r="F663" s="284"/>
      <c r="G663" s="72" t="str">
        <f>IF('都個人（女子）'!AC663="","",VLOOKUP(AC663,都個人!$J:$O,5,FALSE))</f>
        <v/>
      </c>
      <c r="H663" s="84"/>
      <c r="I663" s="84"/>
      <c r="J663" s="84"/>
      <c r="K663" s="57"/>
      <c r="L663" s="89"/>
      <c r="M663" s="84"/>
      <c r="N663" s="84"/>
      <c r="O663" s="84"/>
      <c r="P663" s="57"/>
      <c r="Q663" s="89"/>
      <c r="R663" s="84"/>
      <c r="S663" s="84"/>
      <c r="T663" s="84"/>
      <c r="U663" s="57"/>
      <c r="V663" s="89"/>
      <c r="W663" s="177"/>
      <c r="X663" s="179"/>
    </row>
    <row r="664" spans="1:29" ht="21.75" customHeight="1">
      <c r="A664" s="66" t="str">
        <f>基本登録!$A$19</f>
        <v>４</v>
      </c>
      <c r="B664" s="282" t="str">
        <f>IF('都個人（女子）'!AC664="","",VLOOKUP(AC664,都個人!$J:$O,4,FALSE))</f>
        <v/>
      </c>
      <c r="C664" s="283"/>
      <c r="D664" s="283"/>
      <c r="E664" s="283"/>
      <c r="F664" s="284"/>
      <c r="G664" s="72" t="str">
        <f>IF('都個人（女子）'!AC664="","",VLOOKUP(AC664,都個人!$J:$O,5,FALSE))</f>
        <v/>
      </c>
      <c r="H664" s="84"/>
      <c r="I664" s="84"/>
      <c r="J664" s="84"/>
      <c r="K664" s="57"/>
      <c r="L664" s="89"/>
      <c r="M664" s="84"/>
      <c r="N664" s="84"/>
      <c r="O664" s="84"/>
      <c r="P664" s="57"/>
      <c r="Q664" s="89"/>
      <c r="R664" s="84"/>
      <c r="S664" s="84"/>
      <c r="T664" s="84"/>
      <c r="U664" s="57"/>
      <c r="V664" s="89"/>
      <c r="W664" s="177"/>
      <c r="X664" s="179"/>
    </row>
    <row r="665" spans="1:29" ht="21.75" customHeight="1">
      <c r="A665" s="66" t="str">
        <f>基本登録!$A$20</f>
        <v>５</v>
      </c>
      <c r="B665" s="282" t="str">
        <f>IF('都個人（女子）'!AC665="","",VLOOKUP(AC665,都個人!$J:$O,4,FALSE))</f>
        <v/>
      </c>
      <c r="C665" s="283"/>
      <c r="D665" s="283"/>
      <c r="E665" s="283"/>
      <c r="F665" s="284"/>
      <c r="G665" s="72" t="str">
        <f>IF('都個人（女子）'!AC665="","",VLOOKUP(AC665,都個人!$J:$O,5,FALSE))</f>
        <v/>
      </c>
      <c r="H665" s="84"/>
      <c r="I665" s="84"/>
      <c r="J665" s="84"/>
      <c r="K665" s="57"/>
      <c r="L665" s="89"/>
      <c r="M665" s="84"/>
      <c r="N665" s="84"/>
      <c r="O665" s="84"/>
      <c r="P665" s="57"/>
      <c r="Q665" s="89"/>
      <c r="R665" s="84"/>
      <c r="S665" s="84"/>
      <c r="T665" s="84"/>
      <c r="U665" s="57"/>
      <c r="V665" s="89"/>
      <c r="W665" s="177"/>
      <c r="X665" s="179"/>
    </row>
    <row r="666" spans="1:29" ht="21.75" customHeight="1">
      <c r="A666" s="66" t="str">
        <f>基本登録!$A$21</f>
        <v>補</v>
      </c>
      <c r="B666" s="282" t="str">
        <f>IF('都個人（女子）'!AC666="","",VLOOKUP(AC666,都個人!$J:$O,4,FALSE))</f>
        <v/>
      </c>
      <c r="C666" s="283"/>
      <c r="D666" s="283"/>
      <c r="E666" s="283"/>
      <c r="F666" s="284"/>
      <c r="G666" s="72" t="str">
        <f>IF('都個人（女子）'!AC666="","",VLOOKUP(AC666,都個人!$J:$O,5,FALSE))</f>
        <v/>
      </c>
      <c r="H666" s="66"/>
      <c r="I666" s="66"/>
      <c r="J666" s="66"/>
      <c r="K666" s="88"/>
      <c r="L666" s="89"/>
      <c r="M666" s="66"/>
      <c r="N666" s="66"/>
      <c r="O666" s="66"/>
      <c r="P666" s="88"/>
      <c r="Q666" s="89"/>
      <c r="R666" s="66"/>
      <c r="S666" s="66"/>
      <c r="T666" s="66"/>
      <c r="U666" s="88"/>
      <c r="V666" s="89"/>
      <c r="W666" s="177"/>
      <c r="X666" s="179"/>
    </row>
    <row r="667" spans="1:29" ht="19.5" customHeight="1">
      <c r="A667" s="177"/>
      <c r="B667" s="285"/>
      <c r="C667" s="285"/>
      <c r="D667" s="285"/>
      <c r="E667" s="285"/>
      <c r="F667" s="285"/>
      <c r="G667" s="286"/>
      <c r="H667" s="280" t="s">
        <v>5</v>
      </c>
      <c r="I667" s="287"/>
      <c r="J667" s="287"/>
      <c r="K667" s="287"/>
      <c r="L667" s="89"/>
      <c r="M667" s="280" t="s">
        <v>5</v>
      </c>
      <c r="N667" s="287"/>
      <c r="O667" s="287"/>
      <c r="P667" s="287"/>
      <c r="Q667" s="89"/>
      <c r="R667" s="280" t="s">
        <v>5</v>
      </c>
      <c r="S667" s="287"/>
      <c r="T667" s="287"/>
      <c r="U667" s="287"/>
      <c r="V667" s="89"/>
      <c r="W667" s="177"/>
      <c r="X667" s="179"/>
    </row>
    <row r="668" spans="1:29" ht="24.75" customHeight="1">
      <c r="A668" s="276" t="s">
        <v>4</v>
      </c>
      <c r="B668" s="279"/>
      <c r="C668" s="279"/>
      <c r="D668" s="279"/>
      <c r="E668" s="279"/>
      <c r="F668" s="279"/>
      <c r="G668" s="278"/>
      <c r="H668" s="177"/>
      <c r="I668" s="178"/>
      <c r="J668" s="178"/>
      <c r="K668" s="178"/>
      <c r="L668" s="179"/>
      <c r="M668" s="177"/>
      <c r="N668" s="178"/>
      <c r="O668" s="178"/>
      <c r="P668" s="178"/>
      <c r="Q668" s="179"/>
      <c r="R668" s="177"/>
      <c r="S668" s="178"/>
      <c r="T668" s="178"/>
      <c r="U668" s="178"/>
      <c r="V668" s="179"/>
      <c r="W668" s="177"/>
      <c r="X668" s="179"/>
    </row>
    <row r="669" spans="1:29" ht="4.5" customHeight="1">
      <c r="A669" s="288"/>
      <c r="B669" s="240"/>
      <c r="C669" s="240"/>
      <c r="D669" s="240"/>
      <c r="E669" s="240"/>
      <c r="F669" s="240"/>
      <c r="G669" s="240"/>
      <c r="H669" s="240"/>
      <c r="I669" s="240"/>
      <c r="J669" s="240"/>
      <c r="K669" s="240"/>
      <c r="L669" s="240"/>
      <c r="M669" s="240"/>
      <c r="N669" s="240"/>
      <c r="O669" s="240"/>
      <c r="P669" s="240"/>
      <c r="Q669" s="240"/>
      <c r="R669" s="240"/>
      <c r="S669" s="240"/>
      <c r="T669" s="240"/>
      <c r="U669" s="240"/>
      <c r="V669" s="240"/>
      <c r="W669" s="240"/>
      <c r="X669" s="240"/>
    </row>
    <row r="670" spans="1:29">
      <c r="A670" s="229" t="s">
        <v>63</v>
      </c>
      <c r="B670" s="229"/>
      <c r="C670" s="229"/>
      <c r="D670" s="229"/>
      <c r="E670" s="229"/>
      <c r="F670" s="229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30"/>
      <c r="R670" s="231" t="s">
        <v>3</v>
      </c>
      <c r="S670" s="231"/>
      <c r="T670" s="231"/>
      <c r="U670" s="231"/>
      <c r="V670" s="231"/>
      <c r="W670" s="231"/>
      <c r="X670" s="231"/>
    </row>
    <row r="671" spans="1:29">
      <c r="A671" s="229" t="s">
        <v>2</v>
      </c>
      <c r="B671" s="229"/>
      <c r="C671" s="229"/>
      <c r="D671" s="229"/>
      <c r="E671" s="229"/>
      <c r="F671" s="229"/>
      <c r="G671" s="229"/>
      <c r="H671" s="229"/>
      <c r="I671" s="229"/>
      <c r="J671" s="229"/>
      <c r="K671" s="229"/>
      <c r="L671" s="229"/>
      <c r="M671" s="229"/>
      <c r="N671" s="229"/>
      <c r="O671" s="229"/>
      <c r="P671" s="229"/>
      <c r="Q671" s="90"/>
      <c r="R671" s="231"/>
      <c r="S671" s="231"/>
      <c r="T671" s="231"/>
      <c r="U671" s="231"/>
      <c r="V671" s="231"/>
      <c r="W671" s="231"/>
      <c r="X671" s="231"/>
    </row>
    <row r="672" spans="1:29" ht="39.75" customHeight="1"/>
    <row r="673" spans="1:29" ht="34.5" customHeight="1"/>
    <row r="674" spans="1:29" ht="24.75" customHeight="1">
      <c r="A674" s="169" t="s">
        <v>12</v>
      </c>
      <c r="B674" s="169"/>
      <c r="C674" s="169"/>
      <c r="D674" s="172" t="str">
        <f>$D$2</f>
        <v>基本登録シートの年度に入力して下さい</v>
      </c>
      <c r="E674" s="172"/>
      <c r="F674" s="172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2"/>
      <c r="R674" s="172"/>
      <c r="S674" s="172"/>
      <c r="T674" s="172"/>
      <c r="U674" s="173"/>
      <c r="V674" s="249" t="s">
        <v>24</v>
      </c>
      <c r="W674" s="250"/>
      <c r="X674" s="251"/>
    </row>
    <row r="675" spans="1:29" ht="26.25" customHeight="1">
      <c r="A675" s="170"/>
      <c r="B675" s="170"/>
      <c r="C675" s="170"/>
      <c r="D675" s="172"/>
      <c r="E675" s="172"/>
      <c r="F675" s="172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2"/>
      <c r="R675" s="172"/>
      <c r="S675" s="172"/>
      <c r="T675" s="172"/>
      <c r="U675" s="173"/>
      <c r="V675" s="233" t="str">
        <f>IF(VLOOKUP(AC682,都個人!$J:$O,2,FALSE)="","",VLOOKUP(AC682,都個人!$J:$O,2,FALSE))</f>
        <v/>
      </c>
      <c r="W675" s="234"/>
      <c r="X675" s="235"/>
    </row>
    <row r="676" spans="1:29" ht="27" customHeight="1">
      <c r="A676" s="177" t="s">
        <v>23</v>
      </c>
      <c r="B676" s="178"/>
      <c r="C676" s="179"/>
      <c r="D676" s="241"/>
      <c r="E676" s="82" t="s">
        <v>22</v>
      </c>
      <c r="F676" s="241"/>
      <c r="G676" s="249" t="s">
        <v>21</v>
      </c>
      <c r="H676" s="250"/>
      <c r="I676" s="251"/>
      <c r="J676" s="255" t="str">
        <f>基本登録!$B$2</f>
        <v>基本登録シートの学校番号に入力して下さい</v>
      </c>
      <c r="K676" s="256"/>
      <c r="L676" s="256"/>
      <c r="M676" s="256"/>
      <c r="N676" s="256"/>
      <c r="O676" s="256"/>
      <c r="P676" s="256"/>
      <c r="Q676" s="256"/>
      <c r="R676" s="256"/>
      <c r="S676" s="256"/>
      <c r="T676" s="257"/>
      <c r="U676" s="83"/>
      <c r="V676" s="236"/>
      <c r="W676" s="237"/>
      <c r="X676" s="238"/>
    </row>
    <row r="677" spans="1:29" ht="9.75" customHeight="1">
      <c r="A677" s="186">
        <f>基本登録!$B$1</f>
        <v>0</v>
      </c>
      <c r="B677" s="187"/>
      <c r="C677" s="188"/>
      <c r="D677" s="252"/>
      <c r="E677" s="258" t="s">
        <v>0</v>
      </c>
      <c r="F677" s="254"/>
      <c r="G677" s="261" t="s">
        <v>20</v>
      </c>
      <c r="H677" s="262"/>
      <c r="I677" s="263"/>
      <c r="J677" s="267">
        <f>基本登録!$B$3</f>
        <v>0</v>
      </c>
      <c r="K677" s="268"/>
      <c r="L677" s="268"/>
      <c r="M677" s="268"/>
      <c r="N677" s="268"/>
      <c r="O677" s="268"/>
      <c r="P677" s="268"/>
      <c r="Q677" s="268"/>
      <c r="R677" s="268"/>
      <c r="S677" s="268"/>
      <c r="T677" s="269"/>
      <c r="U677" s="239"/>
      <c r="V677" s="240"/>
      <c r="W677" s="240"/>
      <c r="X677" s="240"/>
    </row>
    <row r="678" spans="1:29" ht="16.5" customHeight="1">
      <c r="A678" s="189"/>
      <c r="B678" s="190"/>
      <c r="C678" s="191"/>
      <c r="D678" s="252"/>
      <c r="E678" s="259"/>
      <c r="F678" s="254"/>
      <c r="G678" s="264"/>
      <c r="H678" s="265"/>
      <c r="I678" s="266"/>
      <c r="J678" s="270"/>
      <c r="K678" s="271"/>
      <c r="L678" s="271"/>
      <c r="M678" s="271"/>
      <c r="N678" s="271"/>
      <c r="O678" s="271"/>
      <c r="P678" s="271"/>
      <c r="Q678" s="271"/>
      <c r="R678" s="271"/>
      <c r="S678" s="271"/>
      <c r="T678" s="272"/>
      <c r="U678" s="241"/>
      <c r="V678" s="243" t="s">
        <v>19</v>
      </c>
      <c r="W678" s="245" t="s">
        <v>11</v>
      </c>
      <c r="X678" s="246"/>
    </row>
    <row r="679" spans="1:29" ht="27" customHeight="1">
      <c r="A679" s="192"/>
      <c r="B679" s="193"/>
      <c r="C679" s="194"/>
      <c r="D679" s="253"/>
      <c r="E679" s="260"/>
      <c r="F679" s="242"/>
      <c r="G679" s="273" t="s">
        <v>18</v>
      </c>
      <c r="H679" s="274"/>
      <c r="I679" s="275"/>
      <c r="J679" s="80" t="s">
        <v>32</v>
      </c>
      <c r="K679" s="81" t="s">
        <v>33</v>
      </c>
      <c r="L679" s="81" t="s">
        <v>34</v>
      </c>
      <c r="M679" s="81" t="s">
        <v>35</v>
      </c>
      <c r="N679" s="81" t="s">
        <v>36</v>
      </c>
      <c r="O679" s="81" t="s">
        <v>37</v>
      </c>
      <c r="P679" s="81" t="s">
        <v>38</v>
      </c>
      <c r="Q679" s="63" t="str">
        <f>IF(AC682="","",AC682)</f>
        <v/>
      </c>
      <c r="R679" s="81" t="s">
        <v>39</v>
      </c>
      <c r="S679" s="58"/>
      <c r="T679" s="59"/>
      <c r="U679" s="242"/>
      <c r="V679" s="244"/>
      <c r="W679" s="247"/>
      <c r="X679" s="248"/>
    </row>
    <row r="680" spans="1:29" ht="4.5" customHeight="1"/>
    <row r="681" spans="1:29" ht="21.75" customHeight="1">
      <c r="A681" s="66" t="s">
        <v>10</v>
      </c>
      <c r="B681" s="276" t="s">
        <v>9</v>
      </c>
      <c r="C681" s="277"/>
      <c r="D681" s="277"/>
      <c r="E681" s="277"/>
      <c r="F681" s="278"/>
      <c r="G681" s="85" t="s">
        <v>8</v>
      </c>
      <c r="H681" s="86"/>
      <c r="I681" s="279" t="str">
        <f>IFERROR(VLOOKUP(D674,基本登録!$B$8:$G$13,5,FALSE),"")</f>
        <v>予選</v>
      </c>
      <c r="J681" s="279"/>
      <c r="K681" s="279"/>
      <c r="L681" s="87"/>
      <c r="M681" s="86"/>
      <c r="N681" s="279" t="str">
        <f>IFERROR(VLOOKUP(D674,基本登録!$B$8:$G$13,6,FALSE),"")</f>
        <v>準決勝</v>
      </c>
      <c r="O681" s="279"/>
      <c r="P681" s="279"/>
      <c r="Q681" s="87"/>
      <c r="R681" s="91"/>
      <c r="S681" s="277"/>
      <c r="T681" s="277"/>
      <c r="U681" s="277"/>
      <c r="V681" s="92"/>
      <c r="W681" s="280" t="s">
        <v>7</v>
      </c>
      <c r="X681" s="281"/>
    </row>
    <row r="682" spans="1:29" ht="21.75" customHeight="1">
      <c r="A682" s="71" t="str">
        <f>基本登録!$A$16</f>
        <v>１</v>
      </c>
      <c r="B682" s="282" t="str">
        <f>IF('都個人（女子）'!AC682="","",VLOOKUP(AC682,都個人!$J:$O,4,FALSE))</f>
        <v/>
      </c>
      <c r="C682" s="283"/>
      <c r="D682" s="283"/>
      <c r="E682" s="283"/>
      <c r="F682" s="284"/>
      <c r="G682" s="72" t="str">
        <f>IF('都個人（女子）'!AC682="","",VLOOKUP(AC682,都個人!$J:$O,5,FALSE))</f>
        <v/>
      </c>
      <c r="H682" s="84"/>
      <c r="I682" s="84"/>
      <c r="J682" s="84"/>
      <c r="K682" s="57"/>
      <c r="L682" s="89"/>
      <c r="M682" s="84"/>
      <c r="N682" s="84"/>
      <c r="O682" s="84"/>
      <c r="P682" s="57"/>
      <c r="Q682" s="89"/>
      <c r="R682" s="84"/>
      <c r="S682" s="84"/>
      <c r="T682" s="84"/>
      <c r="U682" s="57"/>
      <c r="V682" s="89"/>
      <c r="W682" s="177"/>
      <c r="X682" s="179"/>
      <c r="Y682" s="75"/>
      <c r="AC682" s="54" t="str">
        <f>都個人!J35</f>
        <v/>
      </c>
    </row>
    <row r="683" spans="1:29" ht="21.75" customHeight="1">
      <c r="A683" s="66" t="str">
        <f>基本登録!$A$17</f>
        <v>２</v>
      </c>
      <c r="B683" s="282" t="str">
        <f>IF('都個人（女子）'!AC683="","",VLOOKUP(AC683,都個人!$J:$O,4,FALSE))</f>
        <v/>
      </c>
      <c r="C683" s="283"/>
      <c r="D683" s="283"/>
      <c r="E683" s="283"/>
      <c r="F683" s="284"/>
      <c r="G683" s="72" t="str">
        <f>IF('都個人（女子）'!AC683="","",VLOOKUP(AC683,都個人!$J:$O,5,FALSE))</f>
        <v/>
      </c>
      <c r="H683" s="84"/>
      <c r="I683" s="84"/>
      <c r="J683" s="84"/>
      <c r="K683" s="57"/>
      <c r="L683" s="89"/>
      <c r="M683" s="84"/>
      <c r="N683" s="84"/>
      <c r="O683" s="84"/>
      <c r="P683" s="57"/>
      <c r="Q683" s="89"/>
      <c r="R683" s="84"/>
      <c r="S683" s="84"/>
      <c r="T683" s="84"/>
      <c r="U683" s="57"/>
      <c r="V683" s="89"/>
      <c r="W683" s="177"/>
      <c r="X683" s="179"/>
    </row>
    <row r="684" spans="1:29" ht="21.75" customHeight="1">
      <c r="A684" s="66" t="str">
        <f>基本登録!$A$18</f>
        <v>３</v>
      </c>
      <c r="B684" s="282" t="str">
        <f>IF('都個人（女子）'!AC684="","",VLOOKUP(AC684,都個人!$J:$O,4,FALSE))</f>
        <v/>
      </c>
      <c r="C684" s="283"/>
      <c r="D684" s="283"/>
      <c r="E684" s="283"/>
      <c r="F684" s="284"/>
      <c r="G684" s="72" t="str">
        <f>IF('都個人（女子）'!AC684="","",VLOOKUP(AC684,都個人!$J:$O,5,FALSE))</f>
        <v/>
      </c>
      <c r="H684" s="84"/>
      <c r="I684" s="84"/>
      <c r="J684" s="84"/>
      <c r="K684" s="57"/>
      <c r="L684" s="89"/>
      <c r="M684" s="84"/>
      <c r="N684" s="84"/>
      <c r="O684" s="84"/>
      <c r="P684" s="57"/>
      <c r="Q684" s="89"/>
      <c r="R684" s="84"/>
      <c r="S684" s="84"/>
      <c r="T684" s="84"/>
      <c r="U684" s="57"/>
      <c r="V684" s="89"/>
      <c r="W684" s="177"/>
      <c r="X684" s="179"/>
    </row>
    <row r="685" spans="1:29" ht="21.75" customHeight="1">
      <c r="A685" s="66" t="str">
        <f>基本登録!$A$19</f>
        <v>４</v>
      </c>
      <c r="B685" s="282" t="str">
        <f>IF('都個人（女子）'!AC685="","",VLOOKUP(AC685,都個人!$J:$O,4,FALSE))</f>
        <v/>
      </c>
      <c r="C685" s="283"/>
      <c r="D685" s="283"/>
      <c r="E685" s="283"/>
      <c r="F685" s="284"/>
      <c r="G685" s="72" t="str">
        <f>IF('都個人（女子）'!AC685="","",VLOOKUP(AC685,都個人!$J:$O,5,FALSE))</f>
        <v/>
      </c>
      <c r="H685" s="84"/>
      <c r="I685" s="84"/>
      <c r="J685" s="84"/>
      <c r="K685" s="57"/>
      <c r="L685" s="89"/>
      <c r="M685" s="84"/>
      <c r="N685" s="84"/>
      <c r="O685" s="84"/>
      <c r="P685" s="57"/>
      <c r="Q685" s="89"/>
      <c r="R685" s="84"/>
      <c r="S685" s="84"/>
      <c r="T685" s="84"/>
      <c r="U685" s="57"/>
      <c r="V685" s="89"/>
      <c r="W685" s="177"/>
      <c r="X685" s="179"/>
    </row>
    <row r="686" spans="1:29" ht="21.75" customHeight="1">
      <c r="A686" s="66" t="str">
        <f>基本登録!$A$20</f>
        <v>５</v>
      </c>
      <c r="B686" s="282" t="str">
        <f>IF('都個人（女子）'!AC686="","",VLOOKUP(AC686,都個人!$J:$O,4,FALSE))</f>
        <v/>
      </c>
      <c r="C686" s="283"/>
      <c r="D686" s="283"/>
      <c r="E686" s="283"/>
      <c r="F686" s="284"/>
      <c r="G686" s="72" t="str">
        <f>IF('都個人（女子）'!AC686="","",VLOOKUP(AC686,都個人!$J:$O,5,FALSE))</f>
        <v/>
      </c>
      <c r="H686" s="84"/>
      <c r="I686" s="84"/>
      <c r="J686" s="84"/>
      <c r="K686" s="57"/>
      <c r="L686" s="89"/>
      <c r="M686" s="84"/>
      <c r="N686" s="84"/>
      <c r="O686" s="84"/>
      <c r="P686" s="57"/>
      <c r="Q686" s="89"/>
      <c r="R686" s="84"/>
      <c r="S686" s="84"/>
      <c r="T686" s="84"/>
      <c r="U686" s="57"/>
      <c r="V686" s="89"/>
      <c r="W686" s="177"/>
      <c r="X686" s="179"/>
    </row>
    <row r="687" spans="1:29" ht="21.75" customHeight="1">
      <c r="A687" s="66" t="str">
        <f>基本登録!$A$21</f>
        <v>補</v>
      </c>
      <c r="B687" s="282" t="str">
        <f>IF('都個人（女子）'!AC687="","",VLOOKUP(AC687,都個人!$J:$O,4,FALSE))</f>
        <v/>
      </c>
      <c r="C687" s="283"/>
      <c r="D687" s="283"/>
      <c r="E687" s="283"/>
      <c r="F687" s="284"/>
      <c r="G687" s="72" t="str">
        <f>IF('都個人（女子）'!AC687="","",VLOOKUP(AC687,都個人!$J:$O,5,FALSE))</f>
        <v/>
      </c>
      <c r="H687" s="66"/>
      <c r="I687" s="66"/>
      <c r="J687" s="66"/>
      <c r="K687" s="88"/>
      <c r="L687" s="89"/>
      <c r="M687" s="66"/>
      <c r="N687" s="66"/>
      <c r="O687" s="66"/>
      <c r="P687" s="88"/>
      <c r="Q687" s="89"/>
      <c r="R687" s="66"/>
      <c r="S687" s="66"/>
      <c r="T687" s="66"/>
      <c r="U687" s="88"/>
      <c r="V687" s="89"/>
      <c r="W687" s="177"/>
      <c r="X687" s="179"/>
    </row>
    <row r="688" spans="1:29" ht="19.5" customHeight="1">
      <c r="A688" s="177"/>
      <c r="B688" s="285"/>
      <c r="C688" s="285"/>
      <c r="D688" s="285"/>
      <c r="E688" s="285"/>
      <c r="F688" s="285"/>
      <c r="G688" s="286"/>
      <c r="H688" s="280" t="s">
        <v>5</v>
      </c>
      <c r="I688" s="287"/>
      <c r="J688" s="287"/>
      <c r="K688" s="287"/>
      <c r="L688" s="89"/>
      <c r="M688" s="280" t="s">
        <v>5</v>
      </c>
      <c r="N688" s="287"/>
      <c r="O688" s="287"/>
      <c r="P688" s="287"/>
      <c r="Q688" s="89"/>
      <c r="R688" s="280" t="s">
        <v>5</v>
      </c>
      <c r="S688" s="287"/>
      <c r="T688" s="287"/>
      <c r="U688" s="287"/>
      <c r="V688" s="89"/>
      <c r="W688" s="177"/>
      <c r="X688" s="179"/>
    </row>
    <row r="689" spans="1:29" ht="24.75" customHeight="1">
      <c r="A689" s="276" t="s">
        <v>4</v>
      </c>
      <c r="B689" s="279"/>
      <c r="C689" s="279"/>
      <c r="D689" s="279"/>
      <c r="E689" s="279"/>
      <c r="F689" s="279"/>
      <c r="G689" s="278"/>
      <c r="H689" s="177"/>
      <c r="I689" s="178"/>
      <c r="J689" s="178"/>
      <c r="K689" s="178"/>
      <c r="L689" s="179"/>
      <c r="M689" s="177"/>
      <c r="N689" s="178"/>
      <c r="O689" s="178"/>
      <c r="P689" s="178"/>
      <c r="Q689" s="179"/>
      <c r="R689" s="177"/>
      <c r="S689" s="178"/>
      <c r="T689" s="178"/>
      <c r="U689" s="178"/>
      <c r="V689" s="179"/>
      <c r="W689" s="177"/>
      <c r="X689" s="179"/>
    </row>
    <row r="690" spans="1:29" ht="4.5" customHeight="1">
      <c r="A690" s="288"/>
      <c r="B690" s="240"/>
      <c r="C690" s="240"/>
      <c r="D690" s="240"/>
      <c r="E690" s="240"/>
      <c r="F690" s="240"/>
      <c r="G690" s="240"/>
      <c r="H690" s="240"/>
      <c r="I690" s="240"/>
      <c r="J690" s="240"/>
      <c r="K690" s="240"/>
      <c r="L690" s="240"/>
      <c r="M690" s="240"/>
      <c r="N690" s="240"/>
      <c r="O690" s="240"/>
      <c r="P690" s="240"/>
      <c r="Q690" s="240"/>
      <c r="R690" s="240"/>
      <c r="S690" s="240"/>
      <c r="T690" s="240"/>
      <c r="U690" s="240"/>
      <c r="V690" s="240"/>
      <c r="W690" s="240"/>
      <c r="X690" s="240"/>
    </row>
    <row r="691" spans="1:29">
      <c r="A691" s="229" t="s">
        <v>63</v>
      </c>
      <c r="B691" s="229"/>
      <c r="C691" s="229"/>
      <c r="D691" s="229"/>
      <c r="E691" s="229"/>
      <c r="F691" s="229"/>
      <c r="G691" s="229"/>
      <c r="H691" s="229"/>
      <c r="I691" s="229"/>
      <c r="J691" s="229"/>
      <c r="K691" s="229"/>
      <c r="L691" s="229"/>
      <c r="M691" s="229"/>
      <c r="N691" s="229"/>
      <c r="O691" s="229"/>
      <c r="P691" s="229"/>
      <c r="Q691" s="230"/>
      <c r="R691" s="231" t="s">
        <v>3</v>
      </c>
      <c r="S691" s="231"/>
      <c r="T691" s="231"/>
      <c r="U691" s="231"/>
      <c r="V691" s="231"/>
      <c r="W691" s="231"/>
      <c r="X691" s="231"/>
    </row>
    <row r="692" spans="1:29">
      <c r="A692" s="229" t="s">
        <v>2</v>
      </c>
      <c r="B692" s="229"/>
      <c r="C692" s="229"/>
      <c r="D692" s="229"/>
      <c r="E692" s="229"/>
      <c r="F692" s="229"/>
      <c r="G692" s="229"/>
      <c r="H692" s="229"/>
      <c r="I692" s="229"/>
      <c r="J692" s="229"/>
      <c r="K692" s="229"/>
      <c r="L692" s="229"/>
      <c r="M692" s="229"/>
      <c r="N692" s="229"/>
      <c r="O692" s="229"/>
      <c r="P692" s="229"/>
      <c r="Q692" s="90"/>
      <c r="R692" s="231"/>
      <c r="S692" s="231"/>
      <c r="T692" s="231"/>
      <c r="U692" s="231"/>
      <c r="V692" s="231"/>
      <c r="W692" s="231"/>
      <c r="X692" s="231"/>
    </row>
    <row r="693" spans="1:29" ht="39.75" customHeight="1"/>
    <row r="694" spans="1:29" ht="34.5" customHeight="1"/>
    <row r="695" spans="1:29" ht="24.75" customHeight="1">
      <c r="A695" s="169" t="s">
        <v>12</v>
      </c>
      <c r="B695" s="169"/>
      <c r="C695" s="169"/>
      <c r="D695" s="172" t="str">
        <f>$D$2</f>
        <v>基本登録シートの年度に入力して下さい</v>
      </c>
      <c r="E695" s="172"/>
      <c r="F695" s="172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2"/>
      <c r="R695" s="172"/>
      <c r="S695" s="172"/>
      <c r="T695" s="172"/>
      <c r="U695" s="173"/>
      <c r="V695" s="249" t="s">
        <v>24</v>
      </c>
      <c r="W695" s="250"/>
      <c r="X695" s="251"/>
    </row>
    <row r="696" spans="1:29" ht="26.25" customHeight="1">
      <c r="A696" s="170"/>
      <c r="B696" s="170"/>
      <c r="C696" s="170"/>
      <c r="D696" s="172"/>
      <c r="E696" s="172"/>
      <c r="F696" s="172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2"/>
      <c r="R696" s="172"/>
      <c r="S696" s="172"/>
      <c r="T696" s="172"/>
      <c r="U696" s="173"/>
      <c r="V696" s="233" t="str">
        <f>IF(VLOOKUP(AC703,都個人!$J:$O,2,FALSE)="","",VLOOKUP(AC703,都個人!$J:$O,2,FALSE))</f>
        <v/>
      </c>
      <c r="W696" s="234"/>
      <c r="X696" s="235"/>
    </row>
    <row r="697" spans="1:29" ht="27" customHeight="1">
      <c r="A697" s="177" t="s">
        <v>23</v>
      </c>
      <c r="B697" s="178"/>
      <c r="C697" s="179"/>
      <c r="D697" s="241"/>
      <c r="E697" s="82" t="s">
        <v>22</v>
      </c>
      <c r="F697" s="241"/>
      <c r="G697" s="249" t="s">
        <v>21</v>
      </c>
      <c r="H697" s="250"/>
      <c r="I697" s="251"/>
      <c r="J697" s="255" t="str">
        <f>基本登録!$B$2</f>
        <v>基本登録シートの学校番号に入力して下さい</v>
      </c>
      <c r="K697" s="256"/>
      <c r="L697" s="256"/>
      <c r="M697" s="256"/>
      <c r="N697" s="256"/>
      <c r="O697" s="256"/>
      <c r="P697" s="256"/>
      <c r="Q697" s="256"/>
      <c r="R697" s="256"/>
      <c r="S697" s="256"/>
      <c r="T697" s="257"/>
      <c r="U697" s="83"/>
      <c r="V697" s="236"/>
      <c r="W697" s="237"/>
      <c r="X697" s="238"/>
    </row>
    <row r="698" spans="1:29" ht="9.75" customHeight="1">
      <c r="A698" s="186">
        <f>基本登録!$B$1</f>
        <v>0</v>
      </c>
      <c r="B698" s="187"/>
      <c r="C698" s="188"/>
      <c r="D698" s="252"/>
      <c r="E698" s="258" t="s">
        <v>0</v>
      </c>
      <c r="F698" s="254"/>
      <c r="G698" s="261" t="s">
        <v>20</v>
      </c>
      <c r="H698" s="262"/>
      <c r="I698" s="263"/>
      <c r="J698" s="267">
        <f>基本登録!$B$3</f>
        <v>0</v>
      </c>
      <c r="K698" s="268"/>
      <c r="L698" s="268"/>
      <c r="M698" s="268"/>
      <c r="N698" s="268"/>
      <c r="O698" s="268"/>
      <c r="P698" s="268"/>
      <c r="Q698" s="268"/>
      <c r="R698" s="268"/>
      <c r="S698" s="268"/>
      <c r="T698" s="269"/>
      <c r="U698" s="239"/>
      <c r="V698" s="240"/>
      <c r="W698" s="240"/>
      <c r="X698" s="240"/>
    </row>
    <row r="699" spans="1:29" ht="16.5" customHeight="1">
      <c r="A699" s="189"/>
      <c r="B699" s="190"/>
      <c r="C699" s="191"/>
      <c r="D699" s="252"/>
      <c r="E699" s="259"/>
      <c r="F699" s="254"/>
      <c r="G699" s="264"/>
      <c r="H699" s="265"/>
      <c r="I699" s="266"/>
      <c r="J699" s="270"/>
      <c r="K699" s="271"/>
      <c r="L699" s="271"/>
      <c r="M699" s="271"/>
      <c r="N699" s="271"/>
      <c r="O699" s="271"/>
      <c r="P699" s="271"/>
      <c r="Q699" s="271"/>
      <c r="R699" s="271"/>
      <c r="S699" s="271"/>
      <c r="T699" s="272"/>
      <c r="U699" s="241"/>
      <c r="V699" s="243" t="s">
        <v>19</v>
      </c>
      <c r="W699" s="245" t="s">
        <v>11</v>
      </c>
      <c r="X699" s="246"/>
    </row>
    <row r="700" spans="1:29" ht="27" customHeight="1">
      <c r="A700" s="192"/>
      <c r="B700" s="193"/>
      <c r="C700" s="194"/>
      <c r="D700" s="253"/>
      <c r="E700" s="260"/>
      <c r="F700" s="242"/>
      <c r="G700" s="273" t="s">
        <v>18</v>
      </c>
      <c r="H700" s="274"/>
      <c r="I700" s="275"/>
      <c r="J700" s="80" t="s">
        <v>32</v>
      </c>
      <c r="K700" s="81" t="s">
        <v>33</v>
      </c>
      <c r="L700" s="81" t="s">
        <v>34</v>
      </c>
      <c r="M700" s="81" t="s">
        <v>35</v>
      </c>
      <c r="N700" s="81" t="s">
        <v>36</v>
      </c>
      <c r="O700" s="81" t="s">
        <v>37</v>
      </c>
      <c r="P700" s="81" t="s">
        <v>38</v>
      </c>
      <c r="Q700" s="63" t="str">
        <f>IF(AC703="","",AC703)</f>
        <v/>
      </c>
      <c r="R700" s="81" t="s">
        <v>39</v>
      </c>
      <c r="S700" s="58"/>
      <c r="T700" s="59"/>
      <c r="U700" s="242"/>
      <c r="V700" s="244"/>
      <c r="W700" s="247"/>
      <c r="X700" s="248"/>
    </row>
    <row r="701" spans="1:29" ht="4.5" customHeight="1"/>
    <row r="702" spans="1:29" ht="21.75" customHeight="1">
      <c r="A702" s="66" t="s">
        <v>10</v>
      </c>
      <c r="B702" s="276" t="s">
        <v>9</v>
      </c>
      <c r="C702" s="277"/>
      <c r="D702" s="277"/>
      <c r="E702" s="277"/>
      <c r="F702" s="278"/>
      <c r="G702" s="85" t="s">
        <v>8</v>
      </c>
      <c r="H702" s="86"/>
      <c r="I702" s="279" t="str">
        <f>IFERROR(VLOOKUP(D695,基本登録!$B$8:$G$13,5,FALSE),"")</f>
        <v>予選</v>
      </c>
      <c r="J702" s="279"/>
      <c r="K702" s="279"/>
      <c r="L702" s="87"/>
      <c r="M702" s="86"/>
      <c r="N702" s="279" t="str">
        <f>IFERROR(VLOOKUP(D695,基本登録!$B$8:$G$13,6,FALSE),"")</f>
        <v>準決勝</v>
      </c>
      <c r="O702" s="279"/>
      <c r="P702" s="279"/>
      <c r="Q702" s="87"/>
      <c r="R702" s="91"/>
      <c r="S702" s="277"/>
      <c r="T702" s="277"/>
      <c r="U702" s="277"/>
      <c r="V702" s="92"/>
      <c r="W702" s="280" t="s">
        <v>7</v>
      </c>
      <c r="X702" s="281"/>
    </row>
    <row r="703" spans="1:29" ht="21.75" customHeight="1">
      <c r="A703" s="71" t="str">
        <f>基本登録!$A$16</f>
        <v>１</v>
      </c>
      <c r="B703" s="282" t="str">
        <f>IF('都個人（女子）'!AC703="","",VLOOKUP(AC703,都個人!$J:$O,4,FALSE))</f>
        <v/>
      </c>
      <c r="C703" s="283"/>
      <c r="D703" s="283"/>
      <c r="E703" s="283"/>
      <c r="F703" s="284"/>
      <c r="G703" s="72" t="str">
        <f>IF('都個人（女子）'!AC703="","",VLOOKUP(AC703,都個人!$J:$O,5,FALSE))</f>
        <v/>
      </c>
      <c r="H703" s="84"/>
      <c r="I703" s="84"/>
      <c r="J703" s="84"/>
      <c r="K703" s="57"/>
      <c r="L703" s="89"/>
      <c r="M703" s="84"/>
      <c r="N703" s="84"/>
      <c r="O703" s="84"/>
      <c r="P703" s="57"/>
      <c r="Q703" s="89"/>
      <c r="R703" s="84"/>
      <c r="S703" s="84"/>
      <c r="T703" s="84"/>
      <c r="U703" s="57"/>
      <c r="V703" s="89"/>
      <c r="W703" s="177"/>
      <c r="X703" s="179"/>
      <c r="Y703" s="75"/>
      <c r="AC703" s="54" t="str">
        <f>都個人!J36</f>
        <v/>
      </c>
    </row>
    <row r="704" spans="1:29" ht="21.75" customHeight="1">
      <c r="A704" s="66" t="str">
        <f>基本登録!$A$17</f>
        <v>２</v>
      </c>
      <c r="B704" s="282" t="str">
        <f>IF('都個人（女子）'!AC704="","",VLOOKUP(AC704,都個人!$J:$O,4,FALSE))</f>
        <v/>
      </c>
      <c r="C704" s="283"/>
      <c r="D704" s="283"/>
      <c r="E704" s="283"/>
      <c r="F704" s="284"/>
      <c r="G704" s="72" t="str">
        <f>IF('都個人（女子）'!AC704="","",VLOOKUP(AC704,都個人!$J:$O,5,FALSE))</f>
        <v/>
      </c>
      <c r="H704" s="84"/>
      <c r="I704" s="84"/>
      <c r="J704" s="84"/>
      <c r="K704" s="57"/>
      <c r="L704" s="89"/>
      <c r="M704" s="84"/>
      <c r="N704" s="84"/>
      <c r="O704" s="84"/>
      <c r="P704" s="57"/>
      <c r="Q704" s="89"/>
      <c r="R704" s="84"/>
      <c r="S704" s="84"/>
      <c r="T704" s="84"/>
      <c r="U704" s="57"/>
      <c r="V704" s="89"/>
      <c r="W704" s="177"/>
      <c r="X704" s="179"/>
    </row>
    <row r="705" spans="1:24" ht="21.75" customHeight="1">
      <c r="A705" s="66" t="str">
        <f>基本登録!$A$18</f>
        <v>３</v>
      </c>
      <c r="B705" s="282" t="str">
        <f>IF('都個人（女子）'!AC705="","",VLOOKUP(AC705,都個人!$J:$O,4,FALSE))</f>
        <v/>
      </c>
      <c r="C705" s="283"/>
      <c r="D705" s="283"/>
      <c r="E705" s="283"/>
      <c r="F705" s="284"/>
      <c r="G705" s="72" t="str">
        <f>IF('都個人（女子）'!AC705="","",VLOOKUP(AC705,都個人!$J:$O,5,FALSE))</f>
        <v/>
      </c>
      <c r="H705" s="84"/>
      <c r="I705" s="84"/>
      <c r="J705" s="84"/>
      <c r="K705" s="57"/>
      <c r="L705" s="89"/>
      <c r="M705" s="84"/>
      <c r="N705" s="84"/>
      <c r="O705" s="84"/>
      <c r="P705" s="57"/>
      <c r="Q705" s="89"/>
      <c r="R705" s="84"/>
      <c r="S705" s="84"/>
      <c r="T705" s="84"/>
      <c r="U705" s="57"/>
      <c r="V705" s="89"/>
      <c r="W705" s="177"/>
      <c r="X705" s="179"/>
    </row>
    <row r="706" spans="1:24" ht="21.75" customHeight="1">
      <c r="A706" s="66" t="str">
        <f>基本登録!$A$19</f>
        <v>４</v>
      </c>
      <c r="B706" s="282" t="str">
        <f>IF('都個人（女子）'!AC706="","",VLOOKUP(AC706,都個人!$J:$O,4,FALSE))</f>
        <v/>
      </c>
      <c r="C706" s="283"/>
      <c r="D706" s="283"/>
      <c r="E706" s="283"/>
      <c r="F706" s="284"/>
      <c r="G706" s="72" t="str">
        <f>IF('都個人（女子）'!AC706="","",VLOOKUP(AC706,都個人!$J:$O,5,FALSE))</f>
        <v/>
      </c>
      <c r="H706" s="84"/>
      <c r="I706" s="84"/>
      <c r="J706" s="84"/>
      <c r="K706" s="57"/>
      <c r="L706" s="89"/>
      <c r="M706" s="84"/>
      <c r="N706" s="84"/>
      <c r="O706" s="84"/>
      <c r="P706" s="57"/>
      <c r="Q706" s="89"/>
      <c r="R706" s="84"/>
      <c r="S706" s="84"/>
      <c r="T706" s="84"/>
      <c r="U706" s="57"/>
      <c r="V706" s="89"/>
      <c r="W706" s="177"/>
      <c r="X706" s="179"/>
    </row>
    <row r="707" spans="1:24" ht="21.75" customHeight="1">
      <c r="A707" s="66" t="str">
        <f>基本登録!$A$20</f>
        <v>５</v>
      </c>
      <c r="B707" s="282" t="str">
        <f>IF('都個人（女子）'!AC707="","",VLOOKUP(AC707,都個人!$J:$O,4,FALSE))</f>
        <v/>
      </c>
      <c r="C707" s="283"/>
      <c r="D707" s="283"/>
      <c r="E707" s="283"/>
      <c r="F707" s="284"/>
      <c r="G707" s="72" t="str">
        <f>IF('都個人（女子）'!AC707="","",VLOOKUP(AC707,都個人!$J:$O,5,FALSE))</f>
        <v/>
      </c>
      <c r="H707" s="84"/>
      <c r="I707" s="84"/>
      <c r="J707" s="84"/>
      <c r="K707" s="57"/>
      <c r="L707" s="89"/>
      <c r="M707" s="84"/>
      <c r="N707" s="84"/>
      <c r="O707" s="84"/>
      <c r="P707" s="57"/>
      <c r="Q707" s="89"/>
      <c r="R707" s="84"/>
      <c r="S707" s="84"/>
      <c r="T707" s="84"/>
      <c r="U707" s="57"/>
      <c r="V707" s="89"/>
      <c r="W707" s="177"/>
      <c r="X707" s="179"/>
    </row>
    <row r="708" spans="1:24" ht="21.75" customHeight="1">
      <c r="A708" s="66" t="str">
        <f>基本登録!$A$21</f>
        <v>補</v>
      </c>
      <c r="B708" s="282" t="str">
        <f>IF('都個人（女子）'!AC708="","",VLOOKUP(AC708,都個人!$J:$O,4,FALSE))</f>
        <v/>
      </c>
      <c r="C708" s="283"/>
      <c r="D708" s="283"/>
      <c r="E708" s="283"/>
      <c r="F708" s="284"/>
      <c r="G708" s="72" t="str">
        <f>IF('都個人（女子）'!AC708="","",VLOOKUP(AC708,都個人!$J:$O,5,FALSE))</f>
        <v/>
      </c>
      <c r="H708" s="66"/>
      <c r="I708" s="66"/>
      <c r="J708" s="66"/>
      <c r="K708" s="88"/>
      <c r="L708" s="89"/>
      <c r="M708" s="66"/>
      <c r="N708" s="66"/>
      <c r="O708" s="66"/>
      <c r="P708" s="88"/>
      <c r="Q708" s="89"/>
      <c r="R708" s="66"/>
      <c r="S708" s="66"/>
      <c r="T708" s="66"/>
      <c r="U708" s="88"/>
      <c r="V708" s="89"/>
      <c r="W708" s="177"/>
      <c r="X708" s="179"/>
    </row>
    <row r="709" spans="1:24" ht="19.5" customHeight="1">
      <c r="A709" s="177"/>
      <c r="B709" s="285"/>
      <c r="C709" s="285"/>
      <c r="D709" s="285"/>
      <c r="E709" s="285"/>
      <c r="F709" s="285"/>
      <c r="G709" s="286"/>
      <c r="H709" s="280" t="s">
        <v>5</v>
      </c>
      <c r="I709" s="287"/>
      <c r="J709" s="287"/>
      <c r="K709" s="287"/>
      <c r="L709" s="89"/>
      <c r="M709" s="280" t="s">
        <v>5</v>
      </c>
      <c r="N709" s="287"/>
      <c r="O709" s="287"/>
      <c r="P709" s="287"/>
      <c r="Q709" s="89"/>
      <c r="R709" s="280" t="s">
        <v>5</v>
      </c>
      <c r="S709" s="287"/>
      <c r="T709" s="287"/>
      <c r="U709" s="287"/>
      <c r="V709" s="89"/>
      <c r="W709" s="177"/>
      <c r="X709" s="179"/>
    </row>
    <row r="710" spans="1:24" ht="24.75" customHeight="1">
      <c r="A710" s="276" t="s">
        <v>4</v>
      </c>
      <c r="B710" s="279"/>
      <c r="C710" s="279"/>
      <c r="D710" s="279"/>
      <c r="E710" s="279"/>
      <c r="F710" s="279"/>
      <c r="G710" s="278"/>
      <c r="H710" s="177"/>
      <c r="I710" s="178"/>
      <c r="J710" s="178"/>
      <c r="K710" s="178"/>
      <c r="L710" s="179"/>
      <c r="M710" s="177"/>
      <c r="N710" s="178"/>
      <c r="O710" s="178"/>
      <c r="P710" s="178"/>
      <c r="Q710" s="179"/>
      <c r="R710" s="177"/>
      <c r="S710" s="178"/>
      <c r="T710" s="178"/>
      <c r="U710" s="178"/>
      <c r="V710" s="179"/>
      <c r="W710" s="177"/>
      <c r="X710" s="179"/>
    </row>
    <row r="711" spans="1:24" ht="4.5" customHeight="1">
      <c r="A711" s="288"/>
      <c r="B711" s="240"/>
      <c r="C711" s="240"/>
      <c r="D711" s="240"/>
      <c r="E711" s="240"/>
      <c r="F711" s="240"/>
      <c r="G711" s="240"/>
      <c r="H711" s="240"/>
      <c r="I711" s="240"/>
      <c r="J711" s="240"/>
      <c r="K711" s="240"/>
      <c r="L711" s="240"/>
      <c r="M711" s="240"/>
      <c r="N711" s="240"/>
      <c r="O711" s="240"/>
      <c r="P711" s="240"/>
      <c r="Q711" s="240"/>
      <c r="R711" s="240"/>
      <c r="S711" s="240"/>
      <c r="T711" s="240"/>
      <c r="U711" s="240"/>
      <c r="V711" s="240"/>
      <c r="W711" s="240"/>
      <c r="X711" s="240"/>
    </row>
    <row r="712" spans="1:24">
      <c r="A712" s="229" t="s">
        <v>63</v>
      </c>
      <c r="B712" s="229"/>
      <c r="C712" s="229"/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29"/>
      <c r="P712" s="229"/>
      <c r="Q712" s="230"/>
      <c r="R712" s="231" t="s">
        <v>3</v>
      </c>
      <c r="S712" s="231"/>
      <c r="T712" s="231"/>
      <c r="U712" s="231"/>
      <c r="V712" s="231"/>
      <c r="W712" s="231"/>
      <c r="X712" s="231"/>
    </row>
    <row r="713" spans="1:24">
      <c r="A713" s="229" t="s">
        <v>2</v>
      </c>
      <c r="B713" s="229"/>
      <c r="C713" s="229"/>
      <c r="D713" s="229"/>
      <c r="E713" s="229"/>
      <c r="F713" s="229"/>
      <c r="G713" s="229"/>
      <c r="H713" s="229"/>
      <c r="I713" s="229"/>
      <c r="J713" s="229"/>
      <c r="K713" s="229"/>
      <c r="L713" s="229"/>
      <c r="M713" s="229"/>
      <c r="N713" s="229"/>
      <c r="O713" s="229"/>
      <c r="P713" s="229"/>
      <c r="Q713" s="90"/>
      <c r="R713" s="231"/>
      <c r="S713" s="231"/>
      <c r="T713" s="231"/>
      <c r="U713" s="231"/>
      <c r="V713" s="231"/>
      <c r="W713" s="231"/>
      <c r="X713" s="231"/>
    </row>
    <row r="714" spans="1:24" ht="39.75" customHeight="1"/>
    <row r="715" spans="1:24" ht="34.5" customHeight="1"/>
    <row r="716" spans="1:24" ht="24.75" customHeight="1">
      <c r="A716" s="169" t="s">
        <v>12</v>
      </c>
      <c r="B716" s="169"/>
      <c r="C716" s="169"/>
      <c r="D716" s="172" t="str">
        <f>$D$2</f>
        <v>基本登録シートの年度に入力して下さい</v>
      </c>
      <c r="E716" s="172"/>
      <c r="F716" s="172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3"/>
      <c r="V716" s="249" t="s">
        <v>24</v>
      </c>
      <c r="W716" s="250"/>
      <c r="X716" s="251"/>
    </row>
    <row r="717" spans="1:24" ht="26.25" customHeight="1">
      <c r="A717" s="170"/>
      <c r="B717" s="170"/>
      <c r="C717" s="170"/>
      <c r="D717" s="172"/>
      <c r="E717" s="172"/>
      <c r="F717" s="172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2"/>
      <c r="R717" s="172"/>
      <c r="S717" s="172"/>
      <c r="T717" s="172"/>
      <c r="U717" s="173"/>
      <c r="V717" s="233" t="str">
        <f>IF(VLOOKUP(AC724,都個人!$J:$O,2,FALSE)="","",VLOOKUP(AC724,都個人!$J:$O,2,FALSE))</f>
        <v/>
      </c>
      <c r="W717" s="234"/>
      <c r="X717" s="235"/>
    </row>
    <row r="718" spans="1:24" ht="27" customHeight="1">
      <c r="A718" s="177" t="s">
        <v>23</v>
      </c>
      <c r="B718" s="178"/>
      <c r="C718" s="179"/>
      <c r="D718" s="241"/>
      <c r="E718" s="82" t="s">
        <v>22</v>
      </c>
      <c r="F718" s="241"/>
      <c r="G718" s="249" t="s">
        <v>21</v>
      </c>
      <c r="H718" s="250"/>
      <c r="I718" s="251"/>
      <c r="J718" s="255" t="str">
        <f>基本登録!$B$2</f>
        <v>基本登録シートの学校番号に入力して下さい</v>
      </c>
      <c r="K718" s="256"/>
      <c r="L718" s="256"/>
      <c r="M718" s="256"/>
      <c r="N718" s="256"/>
      <c r="O718" s="256"/>
      <c r="P718" s="256"/>
      <c r="Q718" s="256"/>
      <c r="R718" s="256"/>
      <c r="S718" s="256"/>
      <c r="T718" s="257"/>
      <c r="U718" s="83"/>
      <c r="V718" s="236"/>
      <c r="W718" s="237"/>
      <c r="X718" s="238"/>
    </row>
    <row r="719" spans="1:24" ht="9.75" customHeight="1">
      <c r="A719" s="186">
        <f>基本登録!$B$1</f>
        <v>0</v>
      </c>
      <c r="B719" s="187"/>
      <c r="C719" s="188"/>
      <c r="D719" s="252"/>
      <c r="E719" s="258" t="s">
        <v>0</v>
      </c>
      <c r="F719" s="254"/>
      <c r="G719" s="261" t="s">
        <v>20</v>
      </c>
      <c r="H719" s="262"/>
      <c r="I719" s="263"/>
      <c r="J719" s="267">
        <f>基本登録!$B$3</f>
        <v>0</v>
      </c>
      <c r="K719" s="268"/>
      <c r="L719" s="268"/>
      <c r="M719" s="268"/>
      <c r="N719" s="268"/>
      <c r="O719" s="268"/>
      <c r="P719" s="268"/>
      <c r="Q719" s="268"/>
      <c r="R719" s="268"/>
      <c r="S719" s="268"/>
      <c r="T719" s="269"/>
      <c r="U719" s="239"/>
      <c r="V719" s="240"/>
      <c r="W719" s="240"/>
      <c r="X719" s="240"/>
    </row>
    <row r="720" spans="1:24" ht="16.5" customHeight="1">
      <c r="A720" s="189"/>
      <c r="B720" s="190"/>
      <c r="C720" s="191"/>
      <c r="D720" s="252"/>
      <c r="E720" s="259"/>
      <c r="F720" s="254"/>
      <c r="G720" s="264"/>
      <c r="H720" s="265"/>
      <c r="I720" s="266"/>
      <c r="J720" s="270"/>
      <c r="K720" s="271"/>
      <c r="L720" s="271"/>
      <c r="M720" s="271"/>
      <c r="N720" s="271"/>
      <c r="O720" s="271"/>
      <c r="P720" s="271"/>
      <c r="Q720" s="271"/>
      <c r="R720" s="271"/>
      <c r="S720" s="271"/>
      <c r="T720" s="272"/>
      <c r="U720" s="241"/>
      <c r="V720" s="243" t="s">
        <v>19</v>
      </c>
      <c r="W720" s="245" t="s">
        <v>11</v>
      </c>
      <c r="X720" s="246"/>
    </row>
    <row r="721" spans="1:29" ht="27" customHeight="1">
      <c r="A721" s="192"/>
      <c r="B721" s="193"/>
      <c r="C721" s="194"/>
      <c r="D721" s="253"/>
      <c r="E721" s="260"/>
      <c r="F721" s="242"/>
      <c r="G721" s="273" t="s">
        <v>18</v>
      </c>
      <c r="H721" s="274"/>
      <c r="I721" s="275"/>
      <c r="J721" s="80" t="s">
        <v>32</v>
      </c>
      <c r="K721" s="81" t="s">
        <v>33</v>
      </c>
      <c r="L721" s="81" t="s">
        <v>34</v>
      </c>
      <c r="M721" s="81" t="s">
        <v>35</v>
      </c>
      <c r="N721" s="81" t="s">
        <v>36</v>
      </c>
      <c r="O721" s="81" t="s">
        <v>37</v>
      </c>
      <c r="P721" s="81" t="s">
        <v>38</v>
      </c>
      <c r="Q721" s="63" t="str">
        <f>IF(AC724="","",AC724)</f>
        <v/>
      </c>
      <c r="R721" s="81" t="s">
        <v>39</v>
      </c>
      <c r="S721" s="58"/>
      <c r="T721" s="59"/>
      <c r="U721" s="242"/>
      <c r="V721" s="244"/>
      <c r="W721" s="247"/>
      <c r="X721" s="248"/>
    </row>
    <row r="722" spans="1:29" ht="4.5" customHeight="1"/>
    <row r="723" spans="1:29" ht="21.75" customHeight="1">
      <c r="A723" s="66" t="s">
        <v>10</v>
      </c>
      <c r="B723" s="276" t="s">
        <v>9</v>
      </c>
      <c r="C723" s="277"/>
      <c r="D723" s="277"/>
      <c r="E723" s="277"/>
      <c r="F723" s="278"/>
      <c r="G723" s="85" t="s">
        <v>8</v>
      </c>
      <c r="H723" s="86"/>
      <c r="I723" s="279" t="str">
        <f>IFERROR(VLOOKUP(D716,基本登録!$B$8:$G$13,5,FALSE),"")</f>
        <v>予選</v>
      </c>
      <c r="J723" s="279"/>
      <c r="K723" s="279"/>
      <c r="L723" s="87"/>
      <c r="M723" s="86"/>
      <c r="N723" s="279" t="str">
        <f>IFERROR(VLOOKUP(D716,基本登録!$B$8:$G$13,6,FALSE),"")</f>
        <v>準決勝</v>
      </c>
      <c r="O723" s="279"/>
      <c r="P723" s="279"/>
      <c r="Q723" s="87"/>
      <c r="R723" s="91"/>
      <c r="S723" s="277"/>
      <c r="T723" s="277"/>
      <c r="U723" s="277"/>
      <c r="V723" s="92"/>
      <c r="W723" s="280" t="s">
        <v>7</v>
      </c>
      <c r="X723" s="281"/>
    </row>
    <row r="724" spans="1:29" ht="21.75" customHeight="1">
      <c r="A724" s="71" t="str">
        <f>基本登録!$A$16</f>
        <v>１</v>
      </c>
      <c r="B724" s="282" t="str">
        <f>IF('都個人（女子）'!AC724="","",VLOOKUP(AC724,都個人!$J:$O,4,FALSE))</f>
        <v/>
      </c>
      <c r="C724" s="283"/>
      <c r="D724" s="283"/>
      <c r="E724" s="283"/>
      <c r="F724" s="284"/>
      <c r="G724" s="72" t="str">
        <f>IF('都個人（女子）'!AC724="","",VLOOKUP(AC724,都個人!$J:$O,5,FALSE))</f>
        <v/>
      </c>
      <c r="H724" s="84"/>
      <c r="I724" s="84"/>
      <c r="J724" s="84"/>
      <c r="K724" s="57"/>
      <c r="L724" s="89"/>
      <c r="M724" s="84"/>
      <c r="N724" s="84"/>
      <c r="O724" s="84"/>
      <c r="P724" s="57"/>
      <c r="Q724" s="89"/>
      <c r="R724" s="84"/>
      <c r="S724" s="84"/>
      <c r="T724" s="84"/>
      <c r="U724" s="57"/>
      <c r="V724" s="89"/>
      <c r="W724" s="177"/>
      <c r="X724" s="179"/>
      <c r="Y724" s="75"/>
      <c r="AC724" s="54" t="str">
        <f>都個人!J37</f>
        <v/>
      </c>
    </row>
    <row r="725" spans="1:29" ht="21.75" customHeight="1">
      <c r="A725" s="66" t="str">
        <f>基本登録!$A$17</f>
        <v>２</v>
      </c>
      <c r="B725" s="282" t="str">
        <f>IF('都個人（女子）'!AC725="","",VLOOKUP(AC725,都個人!$J:$O,4,FALSE))</f>
        <v/>
      </c>
      <c r="C725" s="283"/>
      <c r="D725" s="283"/>
      <c r="E725" s="283"/>
      <c r="F725" s="284"/>
      <c r="G725" s="72" t="str">
        <f>IF('都個人（女子）'!AC725="","",VLOOKUP(AC725,都個人!$J:$O,5,FALSE))</f>
        <v/>
      </c>
      <c r="H725" s="84"/>
      <c r="I725" s="84"/>
      <c r="J725" s="84"/>
      <c r="K725" s="57"/>
      <c r="L725" s="89"/>
      <c r="M725" s="84"/>
      <c r="N725" s="84"/>
      <c r="O725" s="84"/>
      <c r="P725" s="57"/>
      <c r="Q725" s="89"/>
      <c r="R725" s="84"/>
      <c r="S725" s="84"/>
      <c r="T725" s="84"/>
      <c r="U725" s="57"/>
      <c r="V725" s="89"/>
      <c r="W725" s="177"/>
      <c r="X725" s="179"/>
    </row>
    <row r="726" spans="1:29" ht="21.75" customHeight="1">
      <c r="A726" s="66" t="str">
        <f>基本登録!$A$18</f>
        <v>３</v>
      </c>
      <c r="B726" s="282" t="str">
        <f>IF('都個人（女子）'!AC726="","",VLOOKUP(AC726,都個人!$J:$O,4,FALSE))</f>
        <v/>
      </c>
      <c r="C726" s="283"/>
      <c r="D726" s="283"/>
      <c r="E726" s="283"/>
      <c r="F726" s="284"/>
      <c r="G726" s="72" t="str">
        <f>IF('都個人（女子）'!AC726="","",VLOOKUP(AC726,都個人!$J:$O,5,FALSE))</f>
        <v/>
      </c>
      <c r="H726" s="84"/>
      <c r="I726" s="84"/>
      <c r="J726" s="84"/>
      <c r="K726" s="57"/>
      <c r="L726" s="89"/>
      <c r="M726" s="84"/>
      <c r="N726" s="84"/>
      <c r="O726" s="84"/>
      <c r="P726" s="57"/>
      <c r="Q726" s="89"/>
      <c r="R726" s="84"/>
      <c r="S726" s="84"/>
      <c r="T726" s="84"/>
      <c r="U726" s="57"/>
      <c r="V726" s="89"/>
      <c r="W726" s="177"/>
      <c r="X726" s="179"/>
    </row>
    <row r="727" spans="1:29" ht="21.75" customHeight="1">
      <c r="A727" s="66" t="str">
        <f>基本登録!$A$19</f>
        <v>４</v>
      </c>
      <c r="B727" s="282" t="str">
        <f>IF('都個人（女子）'!AC727="","",VLOOKUP(AC727,都個人!$J:$O,4,FALSE))</f>
        <v/>
      </c>
      <c r="C727" s="283"/>
      <c r="D727" s="283"/>
      <c r="E727" s="283"/>
      <c r="F727" s="284"/>
      <c r="G727" s="72" t="str">
        <f>IF('都個人（女子）'!AC727="","",VLOOKUP(AC727,都個人!$J:$O,5,FALSE))</f>
        <v/>
      </c>
      <c r="H727" s="84"/>
      <c r="I727" s="84"/>
      <c r="J727" s="84"/>
      <c r="K727" s="57"/>
      <c r="L727" s="89"/>
      <c r="M727" s="84"/>
      <c r="N727" s="84"/>
      <c r="O727" s="84"/>
      <c r="P727" s="57"/>
      <c r="Q727" s="89"/>
      <c r="R727" s="84"/>
      <c r="S727" s="84"/>
      <c r="T727" s="84"/>
      <c r="U727" s="57"/>
      <c r="V727" s="89"/>
      <c r="W727" s="177"/>
      <c r="X727" s="179"/>
    </row>
    <row r="728" spans="1:29" ht="21.75" customHeight="1">
      <c r="A728" s="66" t="str">
        <f>基本登録!$A$20</f>
        <v>５</v>
      </c>
      <c r="B728" s="282" t="str">
        <f>IF('都個人（女子）'!AC728="","",VLOOKUP(AC728,都個人!$J:$O,4,FALSE))</f>
        <v/>
      </c>
      <c r="C728" s="283"/>
      <c r="D728" s="283"/>
      <c r="E728" s="283"/>
      <c r="F728" s="284"/>
      <c r="G728" s="72" t="str">
        <f>IF('都個人（女子）'!AC728="","",VLOOKUP(AC728,都個人!$J:$O,5,FALSE))</f>
        <v/>
      </c>
      <c r="H728" s="84"/>
      <c r="I728" s="84"/>
      <c r="J728" s="84"/>
      <c r="K728" s="57"/>
      <c r="L728" s="89"/>
      <c r="M728" s="84"/>
      <c r="N728" s="84"/>
      <c r="O728" s="84"/>
      <c r="P728" s="57"/>
      <c r="Q728" s="89"/>
      <c r="R728" s="84"/>
      <c r="S728" s="84"/>
      <c r="T728" s="84"/>
      <c r="U728" s="57"/>
      <c r="V728" s="89"/>
      <c r="W728" s="177"/>
      <c r="X728" s="179"/>
    </row>
    <row r="729" spans="1:29" ht="21.75" customHeight="1">
      <c r="A729" s="66" t="str">
        <f>基本登録!$A$21</f>
        <v>補</v>
      </c>
      <c r="B729" s="282" t="str">
        <f>IF('都個人（女子）'!AC729="","",VLOOKUP(AC729,都個人!$J:$O,4,FALSE))</f>
        <v/>
      </c>
      <c r="C729" s="283"/>
      <c r="D729" s="283"/>
      <c r="E729" s="283"/>
      <c r="F729" s="284"/>
      <c r="G729" s="72" t="str">
        <f>IF('都個人（女子）'!AC729="","",VLOOKUP(AC729,都個人!$J:$O,5,FALSE))</f>
        <v/>
      </c>
      <c r="H729" s="66"/>
      <c r="I729" s="66"/>
      <c r="J729" s="66"/>
      <c r="K729" s="88"/>
      <c r="L729" s="89"/>
      <c r="M729" s="66"/>
      <c r="N729" s="66"/>
      <c r="O729" s="66"/>
      <c r="P729" s="88"/>
      <c r="Q729" s="89"/>
      <c r="R729" s="66"/>
      <c r="S729" s="66"/>
      <c r="T729" s="66"/>
      <c r="U729" s="88"/>
      <c r="V729" s="89"/>
      <c r="W729" s="177"/>
      <c r="X729" s="179"/>
    </row>
    <row r="730" spans="1:29" ht="19.5" customHeight="1">
      <c r="A730" s="177"/>
      <c r="B730" s="285"/>
      <c r="C730" s="285"/>
      <c r="D730" s="285"/>
      <c r="E730" s="285"/>
      <c r="F730" s="285"/>
      <c r="G730" s="286"/>
      <c r="H730" s="280" t="s">
        <v>5</v>
      </c>
      <c r="I730" s="287"/>
      <c r="J730" s="287"/>
      <c r="K730" s="287"/>
      <c r="L730" s="89"/>
      <c r="M730" s="280" t="s">
        <v>5</v>
      </c>
      <c r="N730" s="287"/>
      <c r="O730" s="287"/>
      <c r="P730" s="287"/>
      <c r="Q730" s="89"/>
      <c r="R730" s="280" t="s">
        <v>5</v>
      </c>
      <c r="S730" s="287"/>
      <c r="T730" s="287"/>
      <c r="U730" s="287"/>
      <c r="V730" s="89"/>
      <c r="W730" s="177"/>
      <c r="X730" s="179"/>
    </row>
    <row r="731" spans="1:29" ht="24.75" customHeight="1">
      <c r="A731" s="276" t="s">
        <v>4</v>
      </c>
      <c r="B731" s="279"/>
      <c r="C731" s="279"/>
      <c r="D731" s="279"/>
      <c r="E731" s="279"/>
      <c r="F731" s="279"/>
      <c r="G731" s="278"/>
      <c r="H731" s="177"/>
      <c r="I731" s="178"/>
      <c r="J731" s="178"/>
      <c r="K731" s="178"/>
      <c r="L731" s="179"/>
      <c r="M731" s="177"/>
      <c r="N731" s="178"/>
      <c r="O731" s="178"/>
      <c r="P731" s="178"/>
      <c r="Q731" s="179"/>
      <c r="R731" s="177"/>
      <c r="S731" s="178"/>
      <c r="T731" s="178"/>
      <c r="U731" s="178"/>
      <c r="V731" s="179"/>
      <c r="W731" s="177"/>
      <c r="X731" s="179"/>
    </row>
    <row r="732" spans="1:29" ht="4.5" customHeight="1">
      <c r="A732" s="288"/>
      <c r="B732" s="240"/>
      <c r="C732" s="240"/>
      <c r="D732" s="240"/>
      <c r="E732" s="240"/>
      <c r="F732" s="240"/>
      <c r="G732" s="240"/>
      <c r="H732" s="240"/>
      <c r="I732" s="240"/>
      <c r="J732" s="240"/>
      <c r="K732" s="240"/>
      <c r="L732" s="240"/>
      <c r="M732" s="240"/>
      <c r="N732" s="240"/>
      <c r="O732" s="240"/>
      <c r="P732" s="240"/>
      <c r="Q732" s="240"/>
      <c r="R732" s="240"/>
      <c r="S732" s="240"/>
      <c r="T732" s="240"/>
      <c r="U732" s="240"/>
      <c r="V732" s="240"/>
      <c r="W732" s="240"/>
      <c r="X732" s="240"/>
    </row>
    <row r="733" spans="1:29">
      <c r="A733" s="229" t="s">
        <v>63</v>
      </c>
      <c r="B733" s="229"/>
      <c r="C733" s="229"/>
      <c r="D733" s="229"/>
      <c r="E733" s="229"/>
      <c r="F733" s="229"/>
      <c r="G733" s="229"/>
      <c r="H733" s="229"/>
      <c r="I733" s="229"/>
      <c r="J733" s="229"/>
      <c r="K733" s="229"/>
      <c r="L733" s="229"/>
      <c r="M733" s="229"/>
      <c r="N733" s="229"/>
      <c r="O733" s="229"/>
      <c r="P733" s="229"/>
      <c r="Q733" s="230"/>
      <c r="R733" s="231" t="s">
        <v>3</v>
      </c>
      <c r="S733" s="231"/>
      <c r="T733" s="231"/>
      <c r="U733" s="231"/>
      <c r="V733" s="231"/>
      <c r="W733" s="231"/>
      <c r="X733" s="231"/>
    </row>
    <row r="734" spans="1:29">
      <c r="A734" s="229" t="s">
        <v>2</v>
      </c>
      <c r="B734" s="229"/>
      <c r="C734" s="229"/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29"/>
      <c r="P734" s="229"/>
      <c r="Q734" s="90"/>
      <c r="R734" s="231"/>
      <c r="S734" s="231"/>
      <c r="T734" s="231"/>
      <c r="U734" s="231"/>
      <c r="V734" s="231"/>
      <c r="W734" s="231"/>
      <c r="X734" s="231"/>
    </row>
    <row r="735" spans="1:29" ht="39.75" customHeight="1"/>
    <row r="736" spans="1:29" ht="34.5" customHeight="1"/>
    <row r="737" spans="1:29" ht="24.75" customHeight="1">
      <c r="A737" s="169" t="s">
        <v>12</v>
      </c>
      <c r="B737" s="169"/>
      <c r="C737" s="169"/>
      <c r="D737" s="172" t="str">
        <f>$D$2</f>
        <v>基本登録シートの年度に入力して下さい</v>
      </c>
      <c r="E737" s="172"/>
      <c r="F737" s="172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2"/>
      <c r="R737" s="172"/>
      <c r="S737" s="172"/>
      <c r="T737" s="172"/>
      <c r="U737" s="173"/>
      <c r="V737" s="249" t="s">
        <v>24</v>
      </c>
      <c r="W737" s="250"/>
      <c r="X737" s="251"/>
    </row>
    <row r="738" spans="1:29" ht="26.25" customHeight="1">
      <c r="A738" s="170"/>
      <c r="B738" s="170"/>
      <c r="C738" s="170"/>
      <c r="D738" s="172"/>
      <c r="E738" s="172"/>
      <c r="F738" s="172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2"/>
      <c r="R738" s="172"/>
      <c r="S738" s="172"/>
      <c r="T738" s="172"/>
      <c r="U738" s="173"/>
      <c r="V738" s="233" t="str">
        <f>IF(VLOOKUP(AC745,都個人!$J:$O,2,FALSE)="","",VLOOKUP(AC745,都個人!$J:$O,2,FALSE))</f>
        <v/>
      </c>
      <c r="W738" s="234"/>
      <c r="X738" s="235"/>
    </row>
    <row r="739" spans="1:29" ht="27" customHeight="1">
      <c r="A739" s="177" t="s">
        <v>23</v>
      </c>
      <c r="B739" s="178"/>
      <c r="C739" s="179"/>
      <c r="D739" s="241"/>
      <c r="E739" s="82" t="s">
        <v>22</v>
      </c>
      <c r="F739" s="241"/>
      <c r="G739" s="249" t="s">
        <v>21</v>
      </c>
      <c r="H739" s="250"/>
      <c r="I739" s="251"/>
      <c r="J739" s="255" t="str">
        <f>基本登録!$B$2</f>
        <v>基本登録シートの学校番号に入力して下さい</v>
      </c>
      <c r="K739" s="256"/>
      <c r="L739" s="256"/>
      <c r="M739" s="256"/>
      <c r="N739" s="256"/>
      <c r="O739" s="256"/>
      <c r="P739" s="256"/>
      <c r="Q739" s="256"/>
      <c r="R739" s="256"/>
      <c r="S739" s="256"/>
      <c r="T739" s="257"/>
      <c r="U739" s="83"/>
      <c r="V739" s="236"/>
      <c r="W739" s="237"/>
      <c r="X739" s="238"/>
    </row>
    <row r="740" spans="1:29" ht="9.75" customHeight="1">
      <c r="A740" s="186">
        <f>基本登録!$B$1</f>
        <v>0</v>
      </c>
      <c r="B740" s="187"/>
      <c r="C740" s="188"/>
      <c r="D740" s="252"/>
      <c r="E740" s="258" t="s">
        <v>0</v>
      </c>
      <c r="F740" s="254"/>
      <c r="G740" s="261" t="s">
        <v>20</v>
      </c>
      <c r="H740" s="262"/>
      <c r="I740" s="263"/>
      <c r="J740" s="267">
        <f>基本登録!$B$3</f>
        <v>0</v>
      </c>
      <c r="K740" s="268"/>
      <c r="L740" s="268"/>
      <c r="M740" s="268"/>
      <c r="N740" s="268"/>
      <c r="O740" s="268"/>
      <c r="P740" s="268"/>
      <c r="Q740" s="268"/>
      <c r="R740" s="268"/>
      <c r="S740" s="268"/>
      <c r="T740" s="269"/>
      <c r="U740" s="239"/>
      <c r="V740" s="240"/>
      <c r="W740" s="240"/>
      <c r="X740" s="240"/>
    </row>
    <row r="741" spans="1:29" ht="16.5" customHeight="1">
      <c r="A741" s="189"/>
      <c r="B741" s="190"/>
      <c r="C741" s="191"/>
      <c r="D741" s="252"/>
      <c r="E741" s="259"/>
      <c r="F741" s="254"/>
      <c r="G741" s="264"/>
      <c r="H741" s="265"/>
      <c r="I741" s="266"/>
      <c r="J741" s="270"/>
      <c r="K741" s="271"/>
      <c r="L741" s="271"/>
      <c r="M741" s="271"/>
      <c r="N741" s="271"/>
      <c r="O741" s="271"/>
      <c r="P741" s="271"/>
      <c r="Q741" s="271"/>
      <c r="R741" s="271"/>
      <c r="S741" s="271"/>
      <c r="T741" s="272"/>
      <c r="U741" s="241"/>
      <c r="V741" s="243" t="s">
        <v>19</v>
      </c>
      <c r="W741" s="245" t="s">
        <v>11</v>
      </c>
      <c r="X741" s="246"/>
    </row>
    <row r="742" spans="1:29" ht="27" customHeight="1">
      <c r="A742" s="192"/>
      <c r="B742" s="193"/>
      <c r="C742" s="194"/>
      <c r="D742" s="253"/>
      <c r="E742" s="260"/>
      <c r="F742" s="242"/>
      <c r="G742" s="273" t="s">
        <v>18</v>
      </c>
      <c r="H742" s="274"/>
      <c r="I742" s="275"/>
      <c r="J742" s="80" t="s">
        <v>32</v>
      </c>
      <c r="K742" s="81" t="s">
        <v>33</v>
      </c>
      <c r="L742" s="81" t="s">
        <v>34</v>
      </c>
      <c r="M742" s="81" t="s">
        <v>35</v>
      </c>
      <c r="N742" s="81" t="s">
        <v>36</v>
      </c>
      <c r="O742" s="81" t="s">
        <v>37</v>
      </c>
      <c r="P742" s="81" t="s">
        <v>38</v>
      </c>
      <c r="Q742" s="63" t="str">
        <f>IF(AC745="","",AC745)</f>
        <v/>
      </c>
      <c r="R742" s="81" t="s">
        <v>39</v>
      </c>
      <c r="S742" s="58"/>
      <c r="T742" s="59"/>
      <c r="U742" s="242"/>
      <c r="V742" s="244"/>
      <c r="W742" s="247"/>
      <c r="X742" s="248"/>
    </row>
    <row r="743" spans="1:29" ht="4.5" customHeight="1"/>
    <row r="744" spans="1:29" ht="21.75" customHeight="1">
      <c r="A744" s="66" t="s">
        <v>10</v>
      </c>
      <c r="B744" s="276" t="s">
        <v>9</v>
      </c>
      <c r="C744" s="277"/>
      <c r="D744" s="277"/>
      <c r="E744" s="277"/>
      <c r="F744" s="278"/>
      <c r="G744" s="85" t="s">
        <v>8</v>
      </c>
      <c r="H744" s="86"/>
      <c r="I744" s="279" t="str">
        <f>IFERROR(VLOOKUP(D737,基本登録!$B$8:$G$13,5,FALSE),"")</f>
        <v>予選</v>
      </c>
      <c r="J744" s="279"/>
      <c r="K744" s="279"/>
      <c r="L744" s="87"/>
      <c r="M744" s="86"/>
      <c r="N744" s="279" t="str">
        <f>IFERROR(VLOOKUP(D737,基本登録!$B$8:$G$13,6,FALSE),"")</f>
        <v>準決勝</v>
      </c>
      <c r="O744" s="279"/>
      <c r="P744" s="279"/>
      <c r="Q744" s="87"/>
      <c r="R744" s="91"/>
      <c r="S744" s="277"/>
      <c r="T744" s="277"/>
      <c r="U744" s="277"/>
      <c r="V744" s="92"/>
      <c r="W744" s="280" t="s">
        <v>7</v>
      </c>
      <c r="X744" s="281"/>
    </row>
    <row r="745" spans="1:29" ht="21.75" customHeight="1">
      <c r="A745" s="71" t="str">
        <f>基本登録!$A$16</f>
        <v>１</v>
      </c>
      <c r="B745" s="282" t="str">
        <f>IF('都個人（女子）'!AC745="","",VLOOKUP(AC745,都個人!$J:$O,4,FALSE))</f>
        <v/>
      </c>
      <c r="C745" s="283"/>
      <c r="D745" s="283"/>
      <c r="E745" s="283"/>
      <c r="F745" s="284"/>
      <c r="G745" s="72" t="str">
        <f>IF('都個人（女子）'!AC745="","",VLOOKUP(AC745,都個人!$J:$O,5,FALSE))</f>
        <v/>
      </c>
      <c r="H745" s="84"/>
      <c r="I745" s="84"/>
      <c r="J745" s="84"/>
      <c r="K745" s="57"/>
      <c r="L745" s="89"/>
      <c r="M745" s="84"/>
      <c r="N745" s="84"/>
      <c r="O745" s="84"/>
      <c r="P745" s="57"/>
      <c r="Q745" s="89"/>
      <c r="R745" s="84"/>
      <c r="S745" s="84"/>
      <c r="T745" s="84"/>
      <c r="U745" s="57"/>
      <c r="V745" s="89"/>
      <c r="W745" s="177"/>
      <c r="X745" s="179"/>
      <c r="Y745" s="75"/>
      <c r="AC745" s="54" t="str">
        <f>都個人!J38</f>
        <v/>
      </c>
    </row>
    <row r="746" spans="1:29" ht="21.75" customHeight="1">
      <c r="A746" s="66" t="str">
        <f>基本登録!$A$17</f>
        <v>２</v>
      </c>
      <c r="B746" s="282" t="str">
        <f>IF('都個人（女子）'!AC746="","",VLOOKUP(AC746,都個人!$J:$O,4,FALSE))</f>
        <v/>
      </c>
      <c r="C746" s="283"/>
      <c r="D746" s="283"/>
      <c r="E746" s="283"/>
      <c r="F746" s="284"/>
      <c r="G746" s="72" t="str">
        <f>IF('都個人（女子）'!AC746="","",VLOOKUP(AC746,都個人!$J:$O,5,FALSE))</f>
        <v/>
      </c>
      <c r="H746" s="84"/>
      <c r="I746" s="84"/>
      <c r="J746" s="84"/>
      <c r="K746" s="57"/>
      <c r="L746" s="89"/>
      <c r="M746" s="84"/>
      <c r="N746" s="84"/>
      <c r="O746" s="84"/>
      <c r="P746" s="57"/>
      <c r="Q746" s="89"/>
      <c r="R746" s="84"/>
      <c r="S746" s="84"/>
      <c r="T746" s="84"/>
      <c r="U746" s="57"/>
      <c r="V746" s="89"/>
      <c r="W746" s="177"/>
      <c r="X746" s="179"/>
    </row>
    <row r="747" spans="1:29" ht="21.75" customHeight="1">
      <c r="A747" s="66" t="str">
        <f>基本登録!$A$18</f>
        <v>３</v>
      </c>
      <c r="B747" s="282" t="str">
        <f>IF('都個人（女子）'!AC747="","",VLOOKUP(AC747,都個人!$J:$O,4,FALSE))</f>
        <v/>
      </c>
      <c r="C747" s="283"/>
      <c r="D747" s="283"/>
      <c r="E747" s="283"/>
      <c r="F747" s="284"/>
      <c r="G747" s="72" t="str">
        <f>IF('都個人（女子）'!AC747="","",VLOOKUP(AC747,都個人!$J:$O,5,FALSE))</f>
        <v/>
      </c>
      <c r="H747" s="84"/>
      <c r="I747" s="84"/>
      <c r="J747" s="84"/>
      <c r="K747" s="57"/>
      <c r="L747" s="89"/>
      <c r="M747" s="84"/>
      <c r="N747" s="84"/>
      <c r="O747" s="84"/>
      <c r="P747" s="57"/>
      <c r="Q747" s="89"/>
      <c r="R747" s="84"/>
      <c r="S747" s="84"/>
      <c r="T747" s="84"/>
      <c r="U747" s="57"/>
      <c r="V747" s="89"/>
      <c r="W747" s="177"/>
      <c r="X747" s="179"/>
    </row>
    <row r="748" spans="1:29" ht="21.75" customHeight="1">
      <c r="A748" s="66" t="str">
        <f>基本登録!$A$19</f>
        <v>４</v>
      </c>
      <c r="B748" s="282" t="str">
        <f>IF('都個人（女子）'!AC748="","",VLOOKUP(AC748,都個人!$J:$O,4,FALSE))</f>
        <v/>
      </c>
      <c r="C748" s="283"/>
      <c r="D748" s="283"/>
      <c r="E748" s="283"/>
      <c r="F748" s="284"/>
      <c r="G748" s="72" t="str">
        <f>IF('都個人（女子）'!AC748="","",VLOOKUP(AC748,都個人!$J:$O,5,FALSE))</f>
        <v/>
      </c>
      <c r="H748" s="84"/>
      <c r="I748" s="84"/>
      <c r="J748" s="84"/>
      <c r="K748" s="57"/>
      <c r="L748" s="89"/>
      <c r="M748" s="84"/>
      <c r="N748" s="84"/>
      <c r="O748" s="84"/>
      <c r="P748" s="57"/>
      <c r="Q748" s="89"/>
      <c r="R748" s="84"/>
      <c r="S748" s="84"/>
      <c r="T748" s="84"/>
      <c r="U748" s="57"/>
      <c r="V748" s="89"/>
      <c r="W748" s="177"/>
      <c r="X748" s="179"/>
    </row>
    <row r="749" spans="1:29" ht="21.75" customHeight="1">
      <c r="A749" s="66" t="str">
        <f>基本登録!$A$20</f>
        <v>５</v>
      </c>
      <c r="B749" s="282" t="str">
        <f>IF('都個人（女子）'!AC749="","",VLOOKUP(AC749,都個人!$J:$O,4,FALSE))</f>
        <v/>
      </c>
      <c r="C749" s="283"/>
      <c r="D749" s="283"/>
      <c r="E749" s="283"/>
      <c r="F749" s="284"/>
      <c r="G749" s="72" t="str">
        <f>IF('都個人（女子）'!AC749="","",VLOOKUP(AC749,都個人!$J:$O,5,FALSE))</f>
        <v/>
      </c>
      <c r="H749" s="84"/>
      <c r="I749" s="84"/>
      <c r="J749" s="84"/>
      <c r="K749" s="57"/>
      <c r="L749" s="89"/>
      <c r="M749" s="84"/>
      <c r="N749" s="84"/>
      <c r="O749" s="84"/>
      <c r="P749" s="57"/>
      <c r="Q749" s="89"/>
      <c r="R749" s="84"/>
      <c r="S749" s="84"/>
      <c r="T749" s="84"/>
      <c r="U749" s="57"/>
      <c r="V749" s="89"/>
      <c r="W749" s="177"/>
      <c r="X749" s="179"/>
    </row>
    <row r="750" spans="1:29" ht="21.75" customHeight="1">
      <c r="A750" s="66" t="str">
        <f>基本登録!$A$21</f>
        <v>補</v>
      </c>
      <c r="B750" s="282" t="str">
        <f>IF('都個人（女子）'!AC750="","",VLOOKUP(AC750,都個人!$J:$O,4,FALSE))</f>
        <v/>
      </c>
      <c r="C750" s="283"/>
      <c r="D750" s="283"/>
      <c r="E750" s="283"/>
      <c r="F750" s="284"/>
      <c r="G750" s="72" t="str">
        <f>IF('都個人（女子）'!AC750="","",VLOOKUP(AC750,都個人!$J:$O,5,FALSE))</f>
        <v/>
      </c>
      <c r="H750" s="66"/>
      <c r="I750" s="66"/>
      <c r="J750" s="66"/>
      <c r="K750" s="88"/>
      <c r="L750" s="89"/>
      <c r="M750" s="66"/>
      <c r="N750" s="66"/>
      <c r="O750" s="66"/>
      <c r="P750" s="88"/>
      <c r="Q750" s="89"/>
      <c r="R750" s="66"/>
      <c r="S750" s="66"/>
      <c r="T750" s="66"/>
      <c r="U750" s="88"/>
      <c r="V750" s="89"/>
      <c r="W750" s="177"/>
      <c r="X750" s="179"/>
    </row>
    <row r="751" spans="1:29" ht="19.5" customHeight="1">
      <c r="A751" s="177"/>
      <c r="B751" s="285"/>
      <c r="C751" s="285"/>
      <c r="D751" s="285"/>
      <c r="E751" s="285"/>
      <c r="F751" s="285"/>
      <c r="G751" s="286"/>
      <c r="H751" s="280" t="s">
        <v>5</v>
      </c>
      <c r="I751" s="287"/>
      <c r="J751" s="287"/>
      <c r="K751" s="287"/>
      <c r="L751" s="89"/>
      <c r="M751" s="280" t="s">
        <v>5</v>
      </c>
      <c r="N751" s="287"/>
      <c r="O751" s="287"/>
      <c r="P751" s="287"/>
      <c r="Q751" s="89"/>
      <c r="R751" s="280" t="s">
        <v>5</v>
      </c>
      <c r="S751" s="287"/>
      <c r="T751" s="287"/>
      <c r="U751" s="287"/>
      <c r="V751" s="89"/>
      <c r="W751" s="177"/>
      <c r="X751" s="179"/>
    </row>
    <row r="752" spans="1:29" ht="24.75" customHeight="1">
      <c r="A752" s="276" t="s">
        <v>4</v>
      </c>
      <c r="B752" s="279"/>
      <c r="C752" s="279"/>
      <c r="D752" s="279"/>
      <c r="E752" s="279"/>
      <c r="F752" s="279"/>
      <c r="G752" s="278"/>
      <c r="H752" s="177"/>
      <c r="I752" s="178"/>
      <c r="J752" s="178"/>
      <c r="K752" s="178"/>
      <c r="L752" s="179"/>
      <c r="M752" s="177"/>
      <c r="N752" s="178"/>
      <c r="O752" s="178"/>
      <c r="P752" s="178"/>
      <c r="Q752" s="179"/>
      <c r="R752" s="177"/>
      <c r="S752" s="178"/>
      <c r="T752" s="178"/>
      <c r="U752" s="178"/>
      <c r="V752" s="179"/>
      <c r="W752" s="177"/>
      <c r="X752" s="179"/>
    </row>
    <row r="753" spans="1:29" ht="4.5" customHeight="1">
      <c r="A753" s="288"/>
      <c r="B753" s="240"/>
      <c r="C753" s="240"/>
      <c r="D753" s="240"/>
      <c r="E753" s="240"/>
      <c r="F753" s="240"/>
      <c r="G753" s="240"/>
      <c r="H753" s="240"/>
      <c r="I753" s="240"/>
      <c r="J753" s="240"/>
      <c r="K753" s="240"/>
      <c r="L753" s="240"/>
      <c r="M753" s="240"/>
      <c r="N753" s="240"/>
      <c r="O753" s="240"/>
      <c r="P753" s="240"/>
      <c r="Q753" s="240"/>
      <c r="R753" s="240"/>
      <c r="S753" s="240"/>
      <c r="T753" s="240"/>
      <c r="U753" s="240"/>
      <c r="V753" s="240"/>
      <c r="W753" s="240"/>
      <c r="X753" s="240"/>
    </row>
    <row r="754" spans="1:29">
      <c r="A754" s="229" t="s">
        <v>63</v>
      </c>
      <c r="B754" s="229"/>
      <c r="C754" s="229"/>
      <c r="D754" s="229"/>
      <c r="E754" s="229"/>
      <c r="F754" s="229"/>
      <c r="G754" s="229"/>
      <c r="H754" s="229"/>
      <c r="I754" s="229"/>
      <c r="J754" s="229"/>
      <c r="K754" s="229"/>
      <c r="L754" s="229"/>
      <c r="M754" s="229"/>
      <c r="N754" s="229"/>
      <c r="O754" s="229"/>
      <c r="P754" s="229"/>
      <c r="Q754" s="230"/>
      <c r="R754" s="231" t="s">
        <v>3</v>
      </c>
      <c r="S754" s="231"/>
      <c r="T754" s="231"/>
      <c r="U754" s="231"/>
      <c r="V754" s="231"/>
      <c r="W754" s="231"/>
      <c r="X754" s="231"/>
    </row>
    <row r="755" spans="1:29">
      <c r="A755" s="229" t="s">
        <v>2</v>
      </c>
      <c r="B755" s="229"/>
      <c r="C755" s="229"/>
      <c r="D755" s="229"/>
      <c r="E755" s="229"/>
      <c r="F755" s="229"/>
      <c r="G755" s="229"/>
      <c r="H755" s="229"/>
      <c r="I755" s="229"/>
      <c r="J755" s="229"/>
      <c r="K755" s="229"/>
      <c r="L755" s="229"/>
      <c r="M755" s="229"/>
      <c r="N755" s="229"/>
      <c r="O755" s="229"/>
      <c r="P755" s="229"/>
      <c r="Q755" s="90"/>
      <c r="R755" s="231"/>
      <c r="S755" s="231"/>
      <c r="T755" s="231"/>
      <c r="U755" s="231"/>
      <c r="V755" s="231"/>
      <c r="W755" s="231"/>
      <c r="X755" s="231"/>
    </row>
    <row r="756" spans="1:29" ht="39.75" customHeight="1"/>
    <row r="757" spans="1:29" ht="34.5" customHeight="1"/>
    <row r="758" spans="1:29" ht="24.75" customHeight="1">
      <c r="A758" s="169" t="s">
        <v>12</v>
      </c>
      <c r="B758" s="169"/>
      <c r="C758" s="169"/>
      <c r="D758" s="172" t="str">
        <f>$D$2</f>
        <v>基本登録シートの年度に入力して下さい</v>
      </c>
      <c r="E758" s="172"/>
      <c r="F758" s="172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2"/>
      <c r="R758" s="172"/>
      <c r="S758" s="172"/>
      <c r="T758" s="172"/>
      <c r="U758" s="173"/>
      <c r="V758" s="249" t="s">
        <v>24</v>
      </c>
      <c r="W758" s="250"/>
      <c r="X758" s="251"/>
    </row>
    <row r="759" spans="1:29" ht="26.25" customHeight="1">
      <c r="A759" s="170"/>
      <c r="B759" s="170"/>
      <c r="C759" s="170"/>
      <c r="D759" s="172"/>
      <c r="E759" s="172"/>
      <c r="F759" s="172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2"/>
      <c r="R759" s="172"/>
      <c r="S759" s="172"/>
      <c r="T759" s="172"/>
      <c r="U759" s="173"/>
      <c r="V759" s="233" t="str">
        <f>IF(VLOOKUP(AC766,都個人!$J:$O,2,FALSE)="","",VLOOKUP(AC766,都個人!$J:$O,2,FALSE))</f>
        <v/>
      </c>
      <c r="W759" s="234"/>
      <c r="X759" s="235"/>
    </row>
    <row r="760" spans="1:29" ht="27" customHeight="1">
      <c r="A760" s="177" t="s">
        <v>23</v>
      </c>
      <c r="B760" s="178"/>
      <c r="C760" s="179"/>
      <c r="D760" s="241"/>
      <c r="E760" s="82" t="s">
        <v>22</v>
      </c>
      <c r="F760" s="241"/>
      <c r="G760" s="249" t="s">
        <v>21</v>
      </c>
      <c r="H760" s="250"/>
      <c r="I760" s="251"/>
      <c r="J760" s="255" t="str">
        <f>基本登録!$B$2</f>
        <v>基本登録シートの学校番号に入力して下さい</v>
      </c>
      <c r="K760" s="256"/>
      <c r="L760" s="256"/>
      <c r="M760" s="256"/>
      <c r="N760" s="256"/>
      <c r="O760" s="256"/>
      <c r="P760" s="256"/>
      <c r="Q760" s="256"/>
      <c r="R760" s="256"/>
      <c r="S760" s="256"/>
      <c r="T760" s="257"/>
      <c r="U760" s="83"/>
      <c r="V760" s="236"/>
      <c r="W760" s="237"/>
      <c r="X760" s="238"/>
    </row>
    <row r="761" spans="1:29" ht="9.75" customHeight="1">
      <c r="A761" s="186">
        <f>基本登録!$B$1</f>
        <v>0</v>
      </c>
      <c r="B761" s="187"/>
      <c r="C761" s="188"/>
      <c r="D761" s="252"/>
      <c r="E761" s="258" t="s">
        <v>0</v>
      </c>
      <c r="F761" s="254"/>
      <c r="G761" s="261" t="s">
        <v>20</v>
      </c>
      <c r="H761" s="262"/>
      <c r="I761" s="263"/>
      <c r="J761" s="267">
        <f>基本登録!$B$3</f>
        <v>0</v>
      </c>
      <c r="K761" s="268"/>
      <c r="L761" s="268"/>
      <c r="M761" s="268"/>
      <c r="N761" s="268"/>
      <c r="O761" s="268"/>
      <c r="P761" s="268"/>
      <c r="Q761" s="268"/>
      <c r="R761" s="268"/>
      <c r="S761" s="268"/>
      <c r="T761" s="269"/>
      <c r="U761" s="239"/>
      <c r="V761" s="240"/>
      <c r="W761" s="240"/>
      <c r="X761" s="240"/>
    </row>
    <row r="762" spans="1:29" ht="16.5" customHeight="1">
      <c r="A762" s="189"/>
      <c r="B762" s="190"/>
      <c r="C762" s="191"/>
      <c r="D762" s="252"/>
      <c r="E762" s="259"/>
      <c r="F762" s="254"/>
      <c r="G762" s="264"/>
      <c r="H762" s="265"/>
      <c r="I762" s="266"/>
      <c r="J762" s="270"/>
      <c r="K762" s="271"/>
      <c r="L762" s="271"/>
      <c r="M762" s="271"/>
      <c r="N762" s="271"/>
      <c r="O762" s="271"/>
      <c r="P762" s="271"/>
      <c r="Q762" s="271"/>
      <c r="R762" s="271"/>
      <c r="S762" s="271"/>
      <c r="T762" s="272"/>
      <c r="U762" s="241"/>
      <c r="V762" s="243" t="s">
        <v>19</v>
      </c>
      <c r="W762" s="245" t="s">
        <v>11</v>
      </c>
      <c r="X762" s="246"/>
    </row>
    <row r="763" spans="1:29" ht="27" customHeight="1">
      <c r="A763" s="192"/>
      <c r="B763" s="193"/>
      <c r="C763" s="194"/>
      <c r="D763" s="253"/>
      <c r="E763" s="260"/>
      <c r="F763" s="242"/>
      <c r="G763" s="273" t="s">
        <v>18</v>
      </c>
      <c r="H763" s="274"/>
      <c r="I763" s="275"/>
      <c r="J763" s="80" t="s">
        <v>32</v>
      </c>
      <c r="K763" s="81" t="s">
        <v>33</v>
      </c>
      <c r="L763" s="81" t="s">
        <v>34</v>
      </c>
      <c r="M763" s="81" t="s">
        <v>35</v>
      </c>
      <c r="N763" s="81" t="s">
        <v>36</v>
      </c>
      <c r="O763" s="81" t="s">
        <v>37</v>
      </c>
      <c r="P763" s="81" t="s">
        <v>38</v>
      </c>
      <c r="Q763" s="63" t="str">
        <f>IF(AC766="","",AC766)</f>
        <v/>
      </c>
      <c r="R763" s="81" t="s">
        <v>39</v>
      </c>
      <c r="S763" s="58"/>
      <c r="T763" s="59"/>
      <c r="U763" s="242"/>
      <c r="V763" s="244"/>
      <c r="W763" s="247"/>
      <c r="X763" s="248"/>
    </row>
    <row r="764" spans="1:29" ht="4.5" customHeight="1"/>
    <row r="765" spans="1:29" ht="21.75" customHeight="1">
      <c r="A765" s="66" t="s">
        <v>10</v>
      </c>
      <c r="B765" s="276" t="s">
        <v>9</v>
      </c>
      <c r="C765" s="277"/>
      <c r="D765" s="277"/>
      <c r="E765" s="277"/>
      <c r="F765" s="278"/>
      <c r="G765" s="85" t="s">
        <v>8</v>
      </c>
      <c r="H765" s="86"/>
      <c r="I765" s="279" t="str">
        <f>IFERROR(VLOOKUP(D758,基本登録!$B$8:$G$13,5,FALSE),"")</f>
        <v>予選</v>
      </c>
      <c r="J765" s="279"/>
      <c r="K765" s="279"/>
      <c r="L765" s="87"/>
      <c r="M765" s="86"/>
      <c r="N765" s="279" t="str">
        <f>IFERROR(VLOOKUP(D758,基本登録!$B$8:$G$13,6,FALSE),"")</f>
        <v>準決勝</v>
      </c>
      <c r="O765" s="279"/>
      <c r="P765" s="279"/>
      <c r="Q765" s="87"/>
      <c r="R765" s="91"/>
      <c r="S765" s="277"/>
      <c r="T765" s="277"/>
      <c r="U765" s="277"/>
      <c r="V765" s="92"/>
      <c r="W765" s="280" t="s">
        <v>7</v>
      </c>
      <c r="X765" s="281"/>
    </row>
    <row r="766" spans="1:29" ht="21.75" customHeight="1">
      <c r="A766" s="71" t="str">
        <f>基本登録!$A$16</f>
        <v>１</v>
      </c>
      <c r="B766" s="282" t="str">
        <f>IF('都個人（女子）'!AC766="","",VLOOKUP(AC766,都個人!$J:$O,4,FALSE))</f>
        <v/>
      </c>
      <c r="C766" s="283"/>
      <c r="D766" s="283"/>
      <c r="E766" s="283"/>
      <c r="F766" s="284"/>
      <c r="G766" s="72" t="str">
        <f>IF('都個人（女子）'!AC766="","",VLOOKUP(AC766,都個人!$J:$O,5,FALSE))</f>
        <v/>
      </c>
      <c r="H766" s="84"/>
      <c r="I766" s="84"/>
      <c r="J766" s="84"/>
      <c r="K766" s="57"/>
      <c r="L766" s="89"/>
      <c r="M766" s="84"/>
      <c r="N766" s="84"/>
      <c r="O766" s="84"/>
      <c r="P766" s="57"/>
      <c r="Q766" s="89"/>
      <c r="R766" s="84"/>
      <c r="S766" s="84"/>
      <c r="T766" s="84"/>
      <c r="U766" s="57"/>
      <c r="V766" s="89"/>
      <c r="W766" s="177"/>
      <c r="X766" s="179"/>
      <c r="Y766" s="75"/>
      <c r="AC766" s="54" t="str">
        <f>都個人!J39</f>
        <v/>
      </c>
    </row>
    <row r="767" spans="1:29" ht="21.75" customHeight="1">
      <c r="A767" s="66" t="str">
        <f>基本登録!$A$17</f>
        <v>２</v>
      </c>
      <c r="B767" s="282" t="str">
        <f>IF('都個人（女子）'!AC767="","",VLOOKUP(AC767,都個人!$J:$O,4,FALSE))</f>
        <v/>
      </c>
      <c r="C767" s="283"/>
      <c r="D767" s="283"/>
      <c r="E767" s="283"/>
      <c r="F767" s="284"/>
      <c r="G767" s="72" t="str">
        <f>IF('都個人（女子）'!AC767="","",VLOOKUP(AC767,都個人!$J:$O,5,FALSE))</f>
        <v/>
      </c>
      <c r="H767" s="84"/>
      <c r="I767" s="84"/>
      <c r="J767" s="84"/>
      <c r="K767" s="57"/>
      <c r="L767" s="89"/>
      <c r="M767" s="84"/>
      <c r="N767" s="84"/>
      <c r="O767" s="84"/>
      <c r="P767" s="57"/>
      <c r="Q767" s="89"/>
      <c r="R767" s="84"/>
      <c r="S767" s="84"/>
      <c r="T767" s="84"/>
      <c r="U767" s="57"/>
      <c r="V767" s="89"/>
      <c r="W767" s="177"/>
      <c r="X767" s="179"/>
    </row>
    <row r="768" spans="1:29" ht="21.75" customHeight="1">
      <c r="A768" s="66" t="str">
        <f>基本登録!$A$18</f>
        <v>３</v>
      </c>
      <c r="B768" s="282" t="str">
        <f>IF('都個人（女子）'!AC768="","",VLOOKUP(AC768,都個人!$J:$O,4,FALSE))</f>
        <v/>
      </c>
      <c r="C768" s="283"/>
      <c r="D768" s="283"/>
      <c r="E768" s="283"/>
      <c r="F768" s="284"/>
      <c r="G768" s="72" t="str">
        <f>IF('都個人（女子）'!AC768="","",VLOOKUP(AC768,都個人!$J:$O,5,FALSE))</f>
        <v/>
      </c>
      <c r="H768" s="84"/>
      <c r="I768" s="84"/>
      <c r="J768" s="84"/>
      <c r="K768" s="57"/>
      <c r="L768" s="89"/>
      <c r="M768" s="84"/>
      <c r="N768" s="84"/>
      <c r="O768" s="84"/>
      <c r="P768" s="57"/>
      <c r="Q768" s="89"/>
      <c r="R768" s="84"/>
      <c r="S768" s="84"/>
      <c r="T768" s="84"/>
      <c r="U768" s="57"/>
      <c r="V768" s="89"/>
      <c r="W768" s="177"/>
      <c r="X768" s="179"/>
    </row>
    <row r="769" spans="1:24" ht="21.75" customHeight="1">
      <c r="A769" s="66" t="str">
        <f>基本登録!$A$19</f>
        <v>４</v>
      </c>
      <c r="B769" s="282" t="str">
        <f>IF('都個人（女子）'!AC769="","",VLOOKUP(AC769,都個人!$J:$O,4,FALSE))</f>
        <v/>
      </c>
      <c r="C769" s="283"/>
      <c r="D769" s="283"/>
      <c r="E769" s="283"/>
      <c r="F769" s="284"/>
      <c r="G769" s="72" t="str">
        <f>IF('都個人（女子）'!AC769="","",VLOOKUP(AC769,都個人!$J:$O,5,FALSE))</f>
        <v/>
      </c>
      <c r="H769" s="84"/>
      <c r="I769" s="84"/>
      <c r="J769" s="84"/>
      <c r="K769" s="57"/>
      <c r="L769" s="89"/>
      <c r="M769" s="84"/>
      <c r="N769" s="84"/>
      <c r="O769" s="84"/>
      <c r="P769" s="57"/>
      <c r="Q769" s="89"/>
      <c r="R769" s="84"/>
      <c r="S769" s="84"/>
      <c r="T769" s="84"/>
      <c r="U769" s="57"/>
      <c r="V769" s="89"/>
      <c r="W769" s="177"/>
      <c r="X769" s="179"/>
    </row>
    <row r="770" spans="1:24" ht="21.75" customHeight="1">
      <c r="A770" s="66" t="str">
        <f>基本登録!$A$20</f>
        <v>５</v>
      </c>
      <c r="B770" s="282" t="str">
        <f>IF('都個人（女子）'!AC770="","",VLOOKUP(AC770,都個人!$J:$O,4,FALSE))</f>
        <v/>
      </c>
      <c r="C770" s="283"/>
      <c r="D770" s="283"/>
      <c r="E770" s="283"/>
      <c r="F770" s="284"/>
      <c r="G770" s="72" t="str">
        <f>IF('都個人（女子）'!AC770="","",VLOOKUP(AC770,都個人!$J:$O,5,FALSE))</f>
        <v/>
      </c>
      <c r="H770" s="84"/>
      <c r="I770" s="84"/>
      <c r="J770" s="84"/>
      <c r="K770" s="57"/>
      <c r="L770" s="89"/>
      <c r="M770" s="84"/>
      <c r="N770" s="84"/>
      <c r="O770" s="84"/>
      <c r="P770" s="57"/>
      <c r="Q770" s="89"/>
      <c r="R770" s="84"/>
      <c r="S770" s="84"/>
      <c r="T770" s="84"/>
      <c r="U770" s="57"/>
      <c r="V770" s="89"/>
      <c r="W770" s="177"/>
      <c r="X770" s="179"/>
    </row>
    <row r="771" spans="1:24" ht="21.75" customHeight="1">
      <c r="A771" s="66" t="str">
        <f>基本登録!$A$21</f>
        <v>補</v>
      </c>
      <c r="B771" s="282" t="str">
        <f>IF('都個人（女子）'!AC771="","",VLOOKUP(AC771,都個人!$J:$O,4,FALSE))</f>
        <v/>
      </c>
      <c r="C771" s="283"/>
      <c r="D771" s="283"/>
      <c r="E771" s="283"/>
      <c r="F771" s="284"/>
      <c r="G771" s="72" t="str">
        <f>IF('都個人（女子）'!AC771="","",VLOOKUP(AC771,都個人!$J:$O,5,FALSE))</f>
        <v/>
      </c>
      <c r="H771" s="66"/>
      <c r="I771" s="66"/>
      <c r="J771" s="66"/>
      <c r="K771" s="88"/>
      <c r="L771" s="89"/>
      <c r="M771" s="66"/>
      <c r="N771" s="66"/>
      <c r="O771" s="66"/>
      <c r="P771" s="88"/>
      <c r="Q771" s="89"/>
      <c r="R771" s="66"/>
      <c r="S771" s="66"/>
      <c r="T771" s="66"/>
      <c r="U771" s="88"/>
      <c r="V771" s="89"/>
      <c r="W771" s="177"/>
      <c r="X771" s="179"/>
    </row>
    <row r="772" spans="1:24" ht="19.5" customHeight="1">
      <c r="A772" s="177"/>
      <c r="B772" s="285"/>
      <c r="C772" s="285"/>
      <c r="D772" s="285"/>
      <c r="E772" s="285"/>
      <c r="F772" s="285"/>
      <c r="G772" s="286"/>
      <c r="H772" s="280" t="s">
        <v>5</v>
      </c>
      <c r="I772" s="287"/>
      <c r="J772" s="287"/>
      <c r="K772" s="287"/>
      <c r="L772" s="89"/>
      <c r="M772" s="280" t="s">
        <v>5</v>
      </c>
      <c r="N772" s="287"/>
      <c r="O772" s="287"/>
      <c r="P772" s="287"/>
      <c r="Q772" s="89"/>
      <c r="R772" s="280" t="s">
        <v>5</v>
      </c>
      <c r="S772" s="287"/>
      <c r="T772" s="287"/>
      <c r="U772" s="287"/>
      <c r="V772" s="89"/>
      <c r="W772" s="177"/>
      <c r="X772" s="179"/>
    </row>
    <row r="773" spans="1:24" ht="24.75" customHeight="1">
      <c r="A773" s="276" t="s">
        <v>4</v>
      </c>
      <c r="B773" s="279"/>
      <c r="C773" s="279"/>
      <c r="D773" s="279"/>
      <c r="E773" s="279"/>
      <c r="F773" s="279"/>
      <c r="G773" s="278"/>
      <c r="H773" s="177"/>
      <c r="I773" s="178"/>
      <c r="J773" s="178"/>
      <c r="K773" s="178"/>
      <c r="L773" s="179"/>
      <c r="M773" s="177"/>
      <c r="N773" s="178"/>
      <c r="O773" s="178"/>
      <c r="P773" s="178"/>
      <c r="Q773" s="179"/>
      <c r="R773" s="177"/>
      <c r="S773" s="178"/>
      <c r="T773" s="178"/>
      <c r="U773" s="178"/>
      <c r="V773" s="179"/>
      <c r="W773" s="177"/>
      <c r="X773" s="179"/>
    </row>
    <row r="774" spans="1:24" ht="4.5" customHeight="1">
      <c r="A774" s="288"/>
      <c r="B774" s="240"/>
      <c r="C774" s="240"/>
      <c r="D774" s="240"/>
      <c r="E774" s="240"/>
      <c r="F774" s="240"/>
      <c r="G774" s="240"/>
      <c r="H774" s="240"/>
      <c r="I774" s="240"/>
      <c r="J774" s="240"/>
      <c r="K774" s="240"/>
      <c r="L774" s="240"/>
      <c r="M774" s="240"/>
      <c r="N774" s="240"/>
      <c r="O774" s="240"/>
      <c r="P774" s="240"/>
      <c r="Q774" s="240"/>
      <c r="R774" s="240"/>
      <c r="S774" s="240"/>
      <c r="T774" s="240"/>
      <c r="U774" s="240"/>
      <c r="V774" s="240"/>
      <c r="W774" s="240"/>
      <c r="X774" s="240"/>
    </row>
    <row r="775" spans="1:24">
      <c r="A775" s="229" t="s">
        <v>63</v>
      </c>
      <c r="B775" s="229"/>
      <c r="C775" s="229"/>
      <c r="D775" s="229"/>
      <c r="E775" s="229"/>
      <c r="F775" s="229"/>
      <c r="G775" s="229"/>
      <c r="H775" s="229"/>
      <c r="I775" s="229"/>
      <c r="J775" s="229"/>
      <c r="K775" s="229"/>
      <c r="L775" s="229"/>
      <c r="M775" s="229"/>
      <c r="N775" s="229"/>
      <c r="O775" s="229"/>
      <c r="P775" s="229"/>
      <c r="Q775" s="230"/>
      <c r="R775" s="231" t="s">
        <v>3</v>
      </c>
      <c r="S775" s="231"/>
      <c r="T775" s="231"/>
      <c r="U775" s="231"/>
      <c r="V775" s="231"/>
      <c r="W775" s="231"/>
      <c r="X775" s="231"/>
    </row>
    <row r="776" spans="1:24">
      <c r="A776" s="229" t="s">
        <v>2</v>
      </c>
      <c r="B776" s="229"/>
      <c r="C776" s="229"/>
      <c r="D776" s="229"/>
      <c r="E776" s="229"/>
      <c r="F776" s="229"/>
      <c r="G776" s="229"/>
      <c r="H776" s="229"/>
      <c r="I776" s="229"/>
      <c r="J776" s="229"/>
      <c r="K776" s="229"/>
      <c r="L776" s="229"/>
      <c r="M776" s="229"/>
      <c r="N776" s="229"/>
      <c r="O776" s="229"/>
      <c r="P776" s="229"/>
      <c r="Q776" s="90"/>
      <c r="R776" s="231"/>
      <c r="S776" s="231"/>
      <c r="T776" s="231"/>
      <c r="U776" s="231"/>
      <c r="V776" s="231"/>
      <c r="W776" s="231"/>
      <c r="X776" s="231"/>
    </row>
    <row r="777" spans="1:24" ht="39.75" customHeight="1"/>
    <row r="778" spans="1:24" ht="34.5" customHeight="1"/>
    <row r="779" spans="1:24" ht="24.75" customHeight="1">
      <c r="A779" s="169" t="s">
        <v>12</v>
      </c>
      <c r="B779" s="169"/>
      <c r="C779" s="169"/>
      <c r="D779" s="172" t="str">
        <f>$D$2</f>
        <v>基本登録シートの年度に入力して下さい</v>
      </c>
      <c r="E779" s="172"/>
      <c r="F779" s="172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2"/>
      <c r="R779" s="172"/>
      <c r="S779" s="172"/>
      <c r="T779" s="172"/>
      <c r="U779" s="173"/>
      <c r="V779" s="249" t="s">
        <v>24</v>
      </c>
      <c r="W779" s="250"/>
      <c r="X779" s="251"/>
    </row>
    <row r="780" spans="1:24" ht="26.25" customHeight="1">
      <c r="A780" s="170"/>
      <c r="B780" s="170"/>
      <c r="C780" s="170"/>
      <c r="D780" s="172"/>
      <c r="E780" s="172"/>
      <c r="F780" s="172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2"/>
      <c r="R780" s="172"/>
      <c r="S780" s="172"/>
      <c r="T780" s="172"/>
      <c r="U780" s="173"/>
      <c r="V780" s="233" t="str">
        <f>IF(VLOOKUP(AC787,都個人!$J:$O,2,FALSE)="","",VLOOKUP(AC787,都個人!$J:$O,2,FALSE))</f>
        <v/>
      </c>
      <c r="W780" s="234"/>
      <c r="X780" s="235"/>
    </row>
    <row r="781" spans="1:24" ht="27" customHeight="1">
      <c r="A781" s="177" t="s">
        <v>23</v>
      </c>
      <c r="B781" s="178"/>
      <c r="C781" s="179"/>
      <c r="D781" s="241"/>
      <c r="E781" s="82" t="s">
        <v>22</v>
      </c>
      <c r="F781" s="241"/>
      <c r="G781" s="249" t="s">
        <v>21</v>
      </c>
      <c r="H781" s="250"/>
      <c r="I781" s="251"/>
      <c r="J781" s="255" t="str">
        <f>基本登録!$B$2</f>
        <v>基本登録シートの学校番号に入力して下さい</v>
      </c>
      <c r="K781" s="256"/>
      <c r="L781" s="256"/>
      <c r="M781" s="256"/>
      <c r="N781" s="256"/>
      <c r="O781" s="256"/>
      <c r="P781" s="256"/>
      <c r="Q781" s="256"/>
      <c r="R781" s="256"/>
      <c r="S781" s="256"/>
      <c r="T781" s="257"/>
      <c r="U781" s="83"/>
      <c r="V781" s="236"/>
      <c r="W781" s="237"/>
      <c r="X781" s="238"/>
    </row>
    <row r="782" spans="1:24" ht="9.75" customHeight="1">
      <c r="A782" s="186">
        <f>基本登録!$B$1</f>
        <v>0</v>
      </c>
      <c r="B782" s="187"/>
      <c r="C782" s="188"/>
      <c r="D782" s="252"/>
      <c r="E782" s="258" t="s">
        <v>0</v>
      </c>
      <c r="F782" s="254"/>
      <c r="G782" s="261" t="s">
        <v>20</v>
      </c>
      <c r="H782" s="262"/>
      <c r="I782" s="263"/>
      <c r="J782" s="267">
        <f>基本登録!$B$3</f>
        <v>0</v>
      </c>
      <c r="K782" s="268"/>
      <c r="L782" s="268"/>
      <c r="M782" s="268"/>
      <c r="N782" s="268"/>
      <c r="O782" s="268"/>
      <c r="P782" s="268"/>
      <c r="Q782" s="268"/>
      <c r="R782" s="268"/>
      <c r="S782" s="268"/>
      <c r="T782" s="269"/>
      <c r="U782" s="239"/>
      <c r="V782" s="240"/>
      <c r="W782" s="240"/>
      <c r="X782" s="240"/>
    </row>
    <row r="783" spans="1:24" ht="16.5" customHeight="1">
      <c r="A783" s="189"/>
      <c r="B783" s="190"/>
      <c r="C783" s="191"/>
      <c r="D783" s="252"/>
      <c r="E783" s="259"/>
      <c r="F783" s="254"/>
      <c r="G783" s="264"/>
      <c r="H783" s="265"/>
      <c r="I783" s="266"/>
      <c r="J783" s="270"/>
      <c r="K783" s="271"/>
      <c r="L783" s="271"/>
      <c r="M783" s="271"/>
      <c r="N783" s="271"/>
      <c r="O783" s="271"/>
      <c r="P783" s="271"/>
      <c r="Q783" s="271"/>
      <c r="R783" s="271"/>
      <c r="S783" s="271"/>
      <c r="T783" s="272"/>
      <c r="U783" s="241"/>
      <c r="V783" s="243" t="s">
        <v>19</v>
      </c>
      <c r="W783" s="245" t="s">
        <v>11</v>
      </c>
      <c r="X783" s="246"/>
    </row>
    <row r="784" spans="1:24" ht="27" customHeight="1">
      <c r="A784" s="192"/>
      <c r="B784" s="193"/>
      <c r="C784" s="194"/>
      <c r="D784" s="253"/>
      <c r="E784" s="260"/>
      <c r="F784" s="242"/>
      <c r="G784" s="273" t="s">
        <v>18</v>
      </c>
      <c r="H784" s="274"/>
      <c r="I784" s="275"/>
      <c r="J784" s="80" t="s">
        <v>32</v>
      </c>
      <c r="K784" s="81" t="s">
        <v>33</v>
      </c>
      <c r="L784" s="81" t="s">
        <v>34</v>
      </c>
      <c r="M784" s="81" t="s">
        <v>35</v>
      </c>
      <c r="N784" s="81" t="s">
        <v>36</v>
      </c>
      <c r="O784" s="81" t="s">
        <v>37</v>
      </c>
      <c r="P784" s="81" t="s">
        <v>38</v>
      </c>
      <c r="Q784" s="63" t="str">
        <f>IF(AC787="","",AC787)</f>
        <v/>
      </c>
      <c r="R784" s="81" t="s">
        <v>39</v>
      </c>
      <c r="S784" s="58"/>
      <c r="T784" s="59"/>
      <c r="U784" s="242"/>
      <c r="V784" s="244"/>
      <c r="W784" s="247"/>
      <c r="X784" s="248"/>
    </row>
    <row r="785" spans="1:29" ht="4.5" customHeight="1"/>
    <row r="786" spans="1:29" ht="21.75" customHeight="1">
      <c r="A786" s="66" t="s">
        <v>10</v>
      </c>
      <c r="B786" s="276" t="s">
        <v>9</v>
      </c>
      <c r="C786" s="277"/>
      <c r="D786" s="277"/>
      <c r="E786" s="277"/>
      <c r="F786" s="278"/>
      <c r="G786" s="85" t="s">
        <v>8</v>
      </c>
      <c r="H786" s="86"/>
      <c r="I786" s="279" t="str">
        <f>IFERROR(VLOOKUP(D779,基本登録!$B$8:$G$13,5,FALSE),"")</f>
        <v>予選</v>
      </c>
      <c r="J786" s="279"/>
      <c r="K786" s="279"/>
      <c r="L786" s="87"/>
      <c r="M786" s="86"/>
      <c r="N786" s="279" t="str">
        <f>IFERROR(VLOOKUP(D779,基本登録!$B$8:$G$13,6,FALSE),"")</f>
        <v>準決勝</v>
      </c>
      <c r="O786" s="279"/>
      <c r="P786" s="279"/>
      <c r="Q786" s="87"/>
      <c r="R786" s="91"/>
      <c r="S786" s="277"/>
      <c r="T786" s="277"/>
      <c r="U786" s="277"/>
      <c r="V786" s="92"/>
      <c r="W786" s="280" t="s">
        <v>7</v>
      </c>
      <c r="X786" s="281"/>
    </row>
    <row r="787" spans="1:29" ht="21.75" customHeight="1">
      <c r="A787" s="71" t="str">
        <f>基本登録!$A$16</f>
        <v>１</v>
      </c>
      <c r="B787" s="282" t="str">
        <f>IF('都個人（女子）'!AC787="","",VLOOKUP(AC787,都個人!$J:$O,4,FALSE))</f>
        <v/>
      </c>
      <c r="C787" s="283"/>
      <c r="D787" s="283"/>
      <c r="E787" s="283"/>
      <c r="F787" s="284"/>
      <c r="G787" s="72" t="str">
        <f>IF('都個人（女子）'!AC787="","",VLOOKUP(AC787,都個人!$J:$O,5,FALSE))</f>
        <v/>
      </c>
      <c r="H787" s="84"/>
      <c r="I787" s="84"/>
      <c r="J787" s="84"/>
      <c r="K787" s="57"/>
      <c r="L787" s="89"/>
      <c r="M787" s="84"/>
      <c r="N787" s="84"/>
      <c r="O787" s="84"/>
      <c r="P787" s="57"/>
      <c r="Q787" s="89"/>
      <c r="R787" s="84"/>
      <c r="S787" s="84"/>
      <c r="T787" s="84"/>
      <c r="U787" s="57"/>
      <c r="V787" s="89"/>
      <c r="W787" s="177"/>
      <c r="X787" s="179"/>
      <c r="Y787" s="75"/>
      <c r="AC787" s="54" t="str">
        <f>都個人!J40</f>
        <v/>
      </c>
    </row>
    <row r="788" spans="1:29" ht="21.75" customHeight="1">
      <c r="A788" s="66" t="str">
        <f>基本登録!$A$17</f>
        <v>２</v>
      </c>
      <c r="B788" s="282" t="str">
        <f>IF('都個人（女子）'!AC788="","",VLOOKUP(AC788,都個人!$J:$O,4,FALSE))</f>
        <v/>
      </c>
      <c r="C788" s="283"/>
      <c r="D788" s="283"/>
      <c r="E788" s="283"/>
      <c r="F788" s="284"/>
      <c r="G788" s="72" t="str">
        <f>IF('都個人（女子）'!AC788="","",VLOOKUP(AC788,都個人!$J:$O,5,FALSE))</f>
        <v/>
      </c>
      <c r="H788" s="84"/>
      <c r="I788" s="84"/>
      <c r="J788" s="84"/>
      <c r="K788" s="57"/>
      <c r="L788" s="89"/>
      <c r="M788" s="84"/>
      <c r="N788" s="84"/>
      <c r="O788" s="84"/>
      <c r="P788" s="57"/>
      <c r="Q788" s="89"/>
      <c r="R788" s="84"/>
      <c r="S788" s="84"/>
      <c r="T788" s="84"/>
      <c r="U788" s="57"/>
      <c r="V788" s="89"/>
      <c r="W788" s="177"/>
      <c r="X788" s="179"/>
    </row>
    <row r="789" spans="1:29" ht="21.75" customHeight="1">
      <c r="A789" s="66" t="str">
        <f>基本登録!$A$18</f>
        <v>３</v>
      </c>
      <c r="B789" s="282" t="str">
        <f>IF('都個人（女子）'!AC789="","",VLOOKUP(AC789,都個人!$J:$O,4,FALSE))</f>
        <v/>
      </c>
      <c r="C789" s="283"/>
      <c r="D789" s="283"/>
      <c r="E789" s="283"/>
      <c r="F789" s="284"/>
      <c r="G789" s="72" t="str">
        <f>IF('都個人（女子）'!AC789="","",VLOOKUP(AC789,都個人!$J:$O,5,FALSE))</f>
        <v/>
      </c>
      <c r="H789" s="84"/>
      <c r="I789" s="84"/>
      <c r="J789" s="84"/>
      <c r="K789" s="57"/>
      <c r="L789" s="89"/>
      <c r="M789" s="84"/>
      <c r="N789" s="84"/>
      <c r="O789" s="84"/>
      <c r="P789" s="57"/>
      <c r="Q789" s="89"/>
      <c r="R789" s="84"/>
      <c r="S789" s="84"/>
      <c r="T789" s="84"/>
      <c r="U789" s="57"/>
      <c r="V789" s="89"/>
      <c r="W789" s="177"/>
      <c r="X789" s="179"/>
    </row>
    <row r="790" spans="1:29" ht="21.75" customHeight="1">
      <c r="A790" s="66" t="str">
        <f>基本登録!$A$19</f>
        <v>４</v>
      </c>
      <c r="B790" s="282" t="str">
        <f>IF('都個人（女子）'!AC790="","",VLOOKUP(AC790,都個人!$J:$O,4,FALSE))</f>
        <v/>
      </c>
      <c r="C790" s="283"/>
      <c r="D790" s="283"/>
      <c r="E790" s="283"/>
      <c r="F790" s="284"/>
      <c r="G790" s="72" t="str">
        <f>IF('都個人（女子）'!AC790="","",VLOOKUP(AC790,都個人!$J:$O,5,FALSE))</f>
        <v/>
      </c>
      <c r="H790" s="84"/>
      <c r="I790" s="84"/>
      <c r="J790" s="84"/>
      <c r="K790" s="57"/>
      <c r="L790" s="89"/>
      <c r="M790" s="84"/>
      <c r="N790" s="84"/>
      <c r="O790" s="84"/>
      <c r="P790" s="57"/>
      <c r="Q790" s="89"/>
      <c r="R790" s="84"/>
      <c r="S790" s="84"/>
      <c r="T790" s="84"/>
      <c r="U790" s="57"/>
      <c r="V790" s="89"/>
      <c r="W790" s="177"/>
      <c r="X790" s="179"/>
    </row>
    <row r="791" spans="1:29" ht="21.75" customHeight="1">
      <c r="A791" s="66" t="str">
        <f>基本登録!$A$20</f>
        <v>５</v>
      </c>
      <c r="B791" s="282" t="str">
        <f>IF('都個人（女子）'!AC791="","",VLOOKUP(AC791,都個人!$J:$O,4,FALSE))</f>
        <v/>
      </c>
      <c r="C791" s="283"/>
      <c r="D791" s="283"/>
      <c r="E791" s="283"/>
      <c r="F791" s="284"/>
      <c r="G791" s="72" t="str">
        <f>IF('都個人（女子）'!AC791="","",VLOOKUP(AC791,都個人!$J:$O,5,FALSE))</f>
        <v/>
      </c>
      <c r="H791" s="84"/>
      <c r="I791" s="84"/>
      <c r="J791" s="84"/>
      <c r="K791" s="57"/>
      <c r="L791" s="89"/>
      <c r="M791" s="84"/>
      <c r="N791" s="84"/>
      <c r="O791" s="84"/>
      <c r="P791" s="57"/>
      <c r="Q791" s="89"/>
      <c r="R791" s="84"/>
      <c r="S791" s="84"/>
      <c r="T791" s="84"/>
      <c r="U791" s="57"/>
      <c r="V791" s="89"/>
      <c r="W791" s="177"/>
      <c r="X791" s="179"/>
    </row>
    <row r="792" spans="1:29" ht="21.75" customHeight="1">
      <c r="A792" s="66" t="str">
        <f>基本登録!$A$21</f>
        <v>補</v>
      </c>
      <c r="B792" s="282" t="str">
        <f>IF('都個人（女子）'!AC792="","",VLOOKUP(AC792,都個人!$J:$O,4,FALSE))</f>
        <v/>
      </c>
      <c r="C792" s="283"/>
      <c r="D792" s="283"/>
      <c r="E792" s="283"/>
      <c r="F792" s="284"/>
      <c r="G792" s="72" t="str">
        <f>IF('都個人（女子）'!AC792="","",VLOOKUP(AC792,都個人!$J:$O,5,FALSE))</f>
        <v/>
      </c>
      <c r="H792" s="66"/>
      <c r="I792" s="66"/>
      <c r="J792" s="66"/>
      <c r="K792" s="88"/>
      <c r="L792" s="89"/>
      <c r="M792" s="66"/>
      <c r="N792" s="66"/>
      <c r="O792" s="66"/>
      <c r="P792" s="88"/>
      <c r="Q792" s="89"/>
      <c r="R792" s="66"/>
      <c r="S792" s="66"/>
      <c r="T792" s="66"/>
      <c r="U792" s="88"/>
      <c r="V792" s="89"/>
      <c r="W792" s="177"/>
      <c r="X792" s="179"/>
    </row>
    <row r="793" spans="1:29" ht="19.5" customHeight="1">
      <c r="A793" s="177"/>
      <c r="B793" s="285"/>
      <c r="C793" s="285"/>
      <c r="D793" s="285"/>
      <c r="E793" s="285"/>
      <c r="F793" s="285"/>
      <c r="G793" s="286"/>
      <c r="H793" s="280" t="s">
        <v>5</v>
      </c>
      <c r="I793" s="287"/>
      <c r="J793" s="287"/>
      <c r="K793" s="287"/>
      <c r="L793" s="89"/>
      <c r="M793" s="280" t="s">
        <v>5</v>
      </c>
      <c r="N793" s="287"/>
      <c r="O793" s="287"/>
      <c r="P793" s="287"/>
      <c r="Q793" s="89"/>
      <c r="R793" s="280" t="s">
        <v>5</v>
      </c>
      <c r="S793" s="287"/>
      <c r="T793" s="287"/>
      <c r="U793" s="287"/>
      <c r="V793" s="89"/>
      <c r="W793" s="177"/>
      <c r="X793" s="179"/>
    </row>
    <row r="794" spans="1:29" ht="24.75" customHeight="1">
      <c r="A794" s="276" t="s">
        <v>4</v>
      </c>
      <c r="B794" s="279"/>
      <c r="C794" s="279"/>
      <c r="D794" s="279"/>
      <c r="E794" s="279"/>
      <c r="F794" s="279"/>
      <c r="G794" s="278"/>
      <c r="H794" s="177"/>
      <c r="I794" s="178"/>
      <c r="J794" s="178"/>
      <c r="K794" s="178"/>
      <c r="L794" s="179"/>
      <c r="M794" s="177"/>
      <c r="N794" s="178"/>
      <c r="O794" s="178"/>
      <c r="P794" s="178"/>
      <c r="Q794" s="179"/>
      <c r="R794" s="177"/>
      <c r="S794" s="178"/>
      <c r="T794" s="178"/>
      <c r="U794" s="178"/>
      <c r="V794" s="179"/>
      <c r="W794" s="177"/>
      <c r="X794" s="179"/>
    </row>
    <row r="795" spans="1:29" ht="4.5" customHeight="1">
      <c r="A795" s="288"/>
      <c r="B795" s="240"/>
      <c r="C795" s="240"/>
      <c r="D795" s="240"/>
      <c r="E795" s="240"/>
      <c r="F795" s="240"/>
      <c r="G795" s="240"/>
      <c r="H795" s="240"/>
      <c r="I795" s="240"/>
      <c r="J795" s="240"/>
      <c r="K795" s="240"/>
      <c r="L795" s="240"/>
      <c r="M795" s="240"/>
      <c r="N795" s="240"/>
      <c r="O795" s="240"/>
      <c r="P795" s="240"/>
      <c r="Q795" s="240"/>
      <c r="R795" s="240"/>
      <c r="S795" s="240"/>
      <c r="T795" s="240"/>
      <c r="U795" s="240"/>
      <c r="V795" s="240"/>
      <c r="W795" s="240"/>
      <c r="X795" s="240"/>
    </row>
    <row r="796" spans="1:29">
      <c r="A796" s="229" t="s">
        <v>63</v>
      </c>
      <c r="B796" s="229"/>
      <c r="C796" s="229"/>
      <c r="D796" s="229"/>
      <c r="E796" s="229"/>
      <c r="F796" s="229"/>
      <c r="G796" s="229"/>
      <c r="H796" s="229"/>
      <c r="I796" s="229"/>
      <c r="J796" s="229"/>
      <c r="K796" s="229"/>
      <c r="L796" s="229"/>
      <c r="M796" s="229"/>
      <c r="N796" s="229"/>
      <c r="O796" s="229"/>
      <c r="P796" s="229"/>
      <c r="Q796" s="230"/>
      <c r="R796" s="231" t="s">
        <v>3</v>
      </c>
      <c r="S796" s="231"/>
      <c r="T796" s="231"/>
      <c r="U796" s="231"/>
      <c r="V796" s="231"/>
      <c r="W796" s="231"/>
      <c r="X796" s="231"/>
    </row>
    <row r="797" spans="1:29">
      <c r="A797" s="229" t="s">
        <v>2</v>
      </c>
      <c r="B797" s="229"/>
      <c r="C797" s="229"/>
      <c r="D797" s="229"/>
      <c r="E797" s="229"/>
      <c r="F797" s="229"/>
      <c r="G797" s="229"/>
      <c r="H797" s="229"/>
      <c r="I797" s="229"/>
      <c r="J797" s="229"/>
      <c r="K797" s="229"/>
      <c r="L797" s="229"/>
      <c r="M797" s="229"/>
      <c r="N797" s="229"/>
      <c r="O797" s="229"/>
      <c r="P797" s="229"/>
      <c r="Q797" s="90"/>
      <c r="R797" s="231"/>
      <c r="S797" s="231"/>
      <c r="T797" s="231"/>
      <c r="U797" s="231"/>
      <c r="V797" s="231"/>
      <c r="W797" s="231"/>
      <c r="X797" s="231"/>
    </row>
    <row r="798" spans="1:29" ht="39.75" customHeight="1"/>
    <row r="799" spans="1:29" ht="34.5" customHeight="1"/>
    <row r="800" spans="1:29" ht="24.75" customHeight="1">
      <c r="A800" s="169" t="s">
        <v>12</v>
      </c>
      <c r="B800" s="169"/>
      <c r="C800" s="169"/>
      <c r="D800" s="172" t="str">
        <f>$D$2</f>
        <v>基本登録シートの年度に入力して下さい</v>
      </c>
      <c r="E800" s="172"/>
      <c r="F800" s="172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2"/>
      <c r="R800" s="172"/>
      <c r="S800" s="172"/>
      <c r="T800" s="172"/>
      <c r="U800" s="173"/>
      <c r="V800" s="249" t="s">
        <v>24</v>
      </c>
      <c r="W800" s="250"/>
      <c r="X800" s="251"/>
    </row>
    <row r="801" spans="1:29" ht="26.25" customHeight="1">
      <c r="A801" s="170"/>
      <c r="B801" s="170"/>
      <c r="C801" s="170"/>
      <c r="D801" s="172"/>
      <c r="E801" s="172"/>
      <c r="F801" s="172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2"/>
      <c r="R801" s="172"/>
      <c r="S801" s="172"/>
      <c r="T801" s="172"/>
      <c r="U801" s="173"/>
      <c r="V801" s="233" t="str">
        <f>IF(VLOOKUP(AC808,都個人!$J:$O,2,FALSE)="","",VLOOKUP(AC808,都個人!$J:$O,2,FALSE))</f>
        <v/>
      </c>
      <c r="W801" s="234"/>
      <c r="X801" s="235"/>
    </row>
    <row r="802" spans="1:29" ht="27" customHeight="1">
      <c r="A802" s="177" t="s">
        <v>23</v>
      </c>
      <c r="B802" s="178"/>
      <c r="C802" s="179"/>
      <c r="D802" s="241"/>
      <c r="E802" s="82" t="s">
        <v>22</v>
      </c>
      <c r="F802" s="241"/>
      <c r="G802" s="249" t="s">
        <v>21</v>
      </c>
      <c r="H802" s="250"/>
      <c r="I802" s="251"/>
      <c r="J802" s="255" t="str">
        <f>基本登録!$B$2</f>
        <v>基本登録シートの学校番号に入力して下さい</v>
      </c>
      <c r="K802" s="256"/>
      <c r="L802" s="256"/>
      <c r="M802" s="256"/>
      <c r="N802" s="256"/>
      <c r="O802" s="256"/>
      <c r="P802" s="256"/>
      <c r="Q802" s="256"/>
      <c r="R802" s="256"/>
      <c r="S802" s="256"/>
      <c r="T802" s="257"/>
      <c r="U802" s="83"/>
      <c r="V802" s="236"/>
      <c r="W802" s="237"/>
      <c r="X802" s="238"/>
    </row>
    <row r="803" spans="1:29" ht="9.75" customHeight="1">
      <c r="A803" s="186">
        <f>基本登録!$B$1</f>
        <v>0</v>
      </c>
      <c r="B803" s="187"/>
      <c r="C803" s="188"/>
      <c r="D803" s="252"/>
      <c r="E803" s="258" t="s">
        <v>0</v>
      </c>
      <c r="F803" s="254"/>
      <c r="G803" s="261" t="s">
        <v>20</v>
      </c>
      <c r="H803" s="262"/>
      <c r="I803" s="263"/>
      <c r="J803" s="267">
        <f>基本登録!$B$3</f>
        <v>0</v>
      </c>
      <c r="K803" s="268"/>
      <c r="L803" s="268"/>
      <c r="M803" s="268"/>
      <c r="N803" s="268"/>
      <c r="O803" s="268"/>
      <c r="P803" s="268"/>
      <c r="Q803" s="268"/>
      <c r="R803" s="268"/>
      <c r="S803" s="268"/>
      <c r="T803" s="269"/>
      <c r="U803" s="239"/>
      <c r="V803" s="240"/>
      <c r="W803" s="240"/>
      <c r="X803" s="240"/>
    </row>
    <row r="804" spans="1:29" ht="16.5" customHeight="1">
      <c r="A804" s="189"/>
      <c r="B804" s="190"/>
      <c r="C804" s="191"/>
      <c r="D804" s="252"/>
      <c r="E804" s="259"/>
      <c r="F804" s="254"/>
      <c r="G804" s="264"/>
      <c r="H804" s="265"/>
      <c r="I804" s="266"/>
      <c r="J804" s="270"/>
      <c r="K804" s="271"/>
      <c r="L804" s="271"/>
      <c r="M804" s="271"/>
      <c r="N804" s="271"/>
      <c r="O804" s="271"/>
      <c r="P804" s="271"/>
      <c r="Q804" s="271"/>
      <c r="R804" s="271"/>
      <c r="S804" s="271"/>
      <c r="T804" s="272"/>
      <c r="U804" s="241"/>
      <c r="V804" s="243" t="s">
        <v>19</v>
      </c>
      <c r="W804" s="245" t="s">
        <v>11</v>
      </c>
      <c r="X804" s="246"/>
    </row>
    <row r="805" spans="1:29" ht="27" customHeight="1">
      <c r="A805" s="192"/>
      <c r="B805" s="193"/>
      <c r="C805" s="194"/>
      <c r="D805" s="253"/>
      <c r="E805" s="260"/>
      <c r="F805" s="242"/>
      <c r="G805" s="273" t="s">
        <v>18</v>
      </c>
      <c r="H805" s="274"/>
      <c r="I805" s="275"/>
      <c r="J805" s="80" t="s">
        <v>32</v>
      </c>
      <c r="K805" s="81" t="s">
        <v>33</v>
      </c>
      <c r="L805" s="81" t="s">
        <v>34</v>
      </c>
      <c r="M805" s="81" t="s">
        <v>35</v>
      </c>
      <c r="N805" s="81" t="s">
        <v>36</v>
      </c>
      <c r="O805" s="81" t="s">
        <v>37</v>
      </c>
      <c r="P805" s="81" t="s">
        <v>38</v>
      </c>
      <c r="Q805" s="63" t="str">
        <f>IF(AC808="","",AC808)</f>
        <v/>
      </c>
      <c r="R805" s="81" t="s">
        <v>39</v>
      </c>
      <c r="S805" s="58"/>
      <c r="T805" s="59"/>
      <c r="U805" s="242"/>
      <c r="V805" s="244"/>
      <c r="W805" s="247"/>
      <c r="X805" s="248"/>
    </row>
    <row r="806" spans="1:29" ht="4.5" customHeight="1"/>
    <row r="807" spans="1:29" ht="21.75" customHeight="1">
      <c r="A807" s="66" t="s">
        <v>10</v>
      </c>
      <c r="B807" s="276" t="s">
        <v>9</v>
      </c>
      <c r="C807" s="277"/>
      <c r="D807" s="277"/>
      <c r="E807" s="277"/>
      <c r="F807" s="278"/>
      <c r="G807" s="85" t="s">
        <v>8</v>
      </c>
      <c r="H807" s="86"/>
      <c r="I807" s="279" t="str">
        <f>IFERROR(VLOOKUP(D800,基本登録!$B$8:$G$13,5,FALSE),"")</f>
        <v>予選</v>
      </c>
      <c r="J807" s="279"/>
      <c r="K807" s="279"/>
      <c r="L807" s="87"/>
      <c r="M807" s="86"/>
      <c r="N807" s="279" t="str">
        <f>IFERROR(VLOOKUP(D800,基本登録!$B$8:$G$13,6,FALSE),"")</f>
        <v>準決勝</v>
      </c>
      <c r="O807" s="279"/>
      <c r="P807" s="279"/>
      <c r="Q807" s="87"/>
      <c r="R807" s="91"/>
      <c r="S807" s="277"/>
      <c r="T807" s="277"/>
      <c r="U807" s="277"/>
      <c r="V807" s="92"/>
      <c r="W807" s="280" t="s">
        <v>7</v>
      </c>
      <c r="X807" s="281"/>
    </row>
    <row r="808" spans="1:29" ht="21.75" customHeight="1">
      <c r="A808" s="71" t="str">
        <f>基本登録!$A$16</f>
        <v>１</v>
      </c>
      <c r="B808" s="282" t="str">
        <f>IF('都個人（女子）'!AC808="","",VLOOKUP(AC808,都個人!$J:$O,4,FALSE))</f>
        <v/>
      </c>
      <c r="C808" s="283"/>
      <c r="D808" s="283"/>
      <c r="E808" s="283"/>
      <c r="F808" s="284"/>
      <c r="G808" s="72" t="str">
        <f>IF('都個人（女子）'!AC808="","",VLOOKUP(AC808,都個人!$J:$O,5,FALSE))</f>
        <v/>
      </c>
      <c r="H808" s="84"/>
      <c r="I808" s="84"/>
      <c r="J808" s="84"/>
      <c r="K808" s="57"/>
      <c r="L808" s="89"/>
      <c r="M808" s="84"/>
      <c r="N808" s="84"/>
      <c r="O808" s="84"/>
      <c r="P808" s="57"/>
      <c r="Q808" s="89"/>
      <c r="R808" s="84"/>
      <c r="S808" s="84"/>
      <c r="T808" s="84"/>
      <c r="U808" s="57"/>
      <c r="V808" s="89"/>
      <c r="W808" s="177"/>
      <c r="X808" s="179"/>
      <c r="Y808" s="75"/>
      <c r="AC808" s="54" t="str">
        <f>都個人!J41</f>
        <v/>
      </c>
    </row>
    <row r="809" spans="1:29" ht="21.75" customHeight="1">
      <c r="A809" s="66" t="str">
        <f>基本登録!$A$17</f>
        <v>２</v>
      </c>
      <c r="B809" s="282" t="str">
        <f>IF('都個人（女子）'!AC809="","",VLOOKUP(AC809,都個人!$J:$O,4,FALSE))</f>
        <v/>
      </c>
      <c r="C809" s="283"/>
      <c r="D809" s="283"/>
      <c r="E809" s="283"/>
      <c r="F809" s="284"/>
      <c r="G809" s="72" t="str">
        <f>IF('都個人（女子）'!AC809="","",VLOOKUP(AC809,都個人!$J:$O,5,FALSE))</f>
        <v/>
      </c>
      <c r="H809" s="84"/>
      <c r="I809" s="84"/>
      <c r="J809" s="84"/>
      <c r="K809" s="57"/>
      <c r="L809" s="89"/>
      <c r="M809" s="84"/>
      <c r="N809" s="84"/>
      <c r="O809" s="84"/>
      <c r="P809" s="57"/>
      <c r="Q809" s="89"/>
      <c r="R809" s="84"/>
      <c r="S809" s="84"/>
      <c r="T809" s="84"/>
      <c r="U809" s="57"/>
      <c r="V809" s="89"/>
      <c r="W809" s="177"/>
      <c r="X809" s="179"/>
    </row>
    <row r="810" spans="1:29" ht="21.75" customHeight="1">
      <c r="A810" s="66" t="str">
        <f>基本登録!$A$18</f>
        <v>３</v>
      </c>
      <c r="B810" s="282" t="str">
        <f>IF('都個人（女子）'!AC810="","",VLOOKUP(AC810,都個人!$J:$O,4,FALSE))</f>
        <v/>
      </c>
      <c r="C810" s="283"/>
      <c r="D810" s="283"/>
      <c r="E810" s="283"/>
      <c r="F810" s="284"/>
      <c r="G810" s="72" t="str">
        <f>IF('都個人（女子）'!AC810="","",VLOOKUP(AC810,都個人!$J:$O,5,FALSE))</f>
        <v/>
      </c>
      <c r="H810" s="84"/>
      <c r="I810" s="84"/>
      <c r="J810" s="84"/>
      <c r="K810" s="57"/>
      <c r="L810" s="89"/>
      <c r="M810" s="84"/>
      <c r="N810" s="84"/>
      <c r="O810" s="84"/>
      <c r="P810" s="57"/>
      <c r="Q810" s="89"/>
      <c r="R810" s="84"/>
      <c r="S810" s="84"/>
      <c r="T810" s="84"/>
      <c r="U810" s="57"/>
      <c r="V810" s="89"/>
      <c r="W810" s="177"/>
      <c r="X810" s="179"/>
    </row>
    <row r="811" spans="1:29" ht="21.75" customHeight="1">
      <c r="A811" s="66" t="str">
        <f>基本登録!$A$19</f>
        <v>４</v>
      </c>
      <c r="B811" s="282" t="str">
        <f>IF('都個人（女子）'!AC811="","",VLOOKUP(AC811,都個人!$J:$O,4,FALSE))</f>
        <v/>
      </c>
      <c r="C811" s="283"/>
      <c r="D811" s="283"/>
      <c r="E811" s="283"/>
      <c r="F811" s="284"/>
      <c r="G811" s="72" t="str">
        <f>IF('都個人（女子）'!AC811="","",VLOOKUP(AC811,都個人!$J:$O,5,FALSE))</f>
        <v/>
      </c>
      <c r="H811" s="84"/>
      <c r="I811" s="84"/>
      <c r="J811" s="84"/>
      <c r="K811" s="57"/>
      <c r="L811" s="89"/>
      <c r="M811" s="84"/>
      <c r="N811" s="84"/>
      <c r="O811" s="84"/>
      <c r="P811" s="57"/>
      <c r="Q811" s="89"/>
      <c r="R811" s="84"/>
      <c r="S811" s="84"/>
      <c r="T811" s="84"/>
      <c r="U811" s="57"/>
      <c r="V811" s="89"/>
      <c r="W811" s="177"/>
      <c r="X811" s="179"/>
    </row>
    <row r="812" spans="1:29" ht="21.75" customHeight="1">
      <c r="A812" s="66" t="str">
        <f>基本登録!$A$20</f>
        <v>５</v>
      </c>
      <c r="B812" s="282" t="str">
        <f>IF('都個人（女子）'!AC812="","",VLOOKUP(AC812,都個人!$J:$O,4,FALSE))</f>
        <v/>
      </c>
      <c r="C812" s="283"/>
      <c r="D812" s="283"/>
      <c r="E812" s="283"/>
      <c r="F812" s="284"/>
      <c r="G812" s="72" t="str">
        <f>IF('都個人（女子）'!AC812="","",VLOOKUP(AC812,都個人!$J:$O,5,FALSE))</f>
        <v/>
      </c>
      <c r="H812" s="84"/>
      <c r="I812" s="84"/>
      <c r="J812" s="84"/>
      <c r="K812" s="57"/>
      <c r="L812" s="89"/>
      <c r="M812" s="84"/>
      <c r="N812" s="84"/>
      <c r="O812" s="84"/>
      <c r="P812" s="57"/>
      <c r="Q812" s="89"/>
      <c r="R812" s="84"/>
      <c r="S812" s="84"/>
      <c r="T812" s="84"/>
      <c r="U812" s="57"/>
      <c r="V812" s="89"/>
      <c r="W812" s="177"/>
      <c r="X812" s="179"/>
    </row>
    <row r="813" spans="1:29" ht="21.75" customHeight="1">
      <c r="A813" s="66" t="str">
        <f>基本登録!$A$21</f>
        <v>補</v>
      </c>
      <c r="B813" s="282" t="str">
        <f>IF('都個人（女子）'!AC813="","",VLOOKUP(AC813,都個人!$J:$O,4,FALSE))</f>
        <v/>
      </c>
      <c r="C813" s="283"/>
      <c r="D813" s="283"/>
      <c r="E813" s="283"/>
      <c r="F813" s="284"/>
      <c r="G813" s="72" t="str">
        <f>IF('都個人（女子）'!AC813="","",VLOOKUP(AC813,都個人!$J:$O,5,FALSE))</f>
        <v/>
      </c>
      <c r="H813" s="66"/>
      <c r="I813" s="66"/>
      <c r="J813" s="66"/>
      <c r="K813" s="88"/>
      <c r="L813" s="89"/>
      <c r="M813" s="66"/>
      <c r="N813" s="66"/>
      <c r="O813" s="66"/>
      <c r="P813" s="88"/>
      <c r="Q813" s="89"/>
      <c r="R813" s="66"/>
      <c r="S813" s="66"/>
      <c r="T813" s="66"/>
      <c r="U813" s="88"/>
      <c r="V813" s="89"/>
      <c r="W813" s="177"/>
      <c r="X813" s="179"/>
    </row>
    <row r="814" spans="1:29" ht="19.5" customHeight="1">
      <c r="A814" s="177"/>
      <c r="B814" s="285"/>
      <c r="C814" s="285"/>
      <c r="D814" s="285"/>
      <c r="E814" s="285"/>
      <c r="F814" s="285"/>
      <c r="G814" s="286"/>
      <c r="H814" s="280" t="s">
        <v>5</v>
      </c>
      <c r="I814" s="287"/>
      <c r="J814" s="287"/>
      <c r="K814" s="287"/>
      <c r="L814" s="89"/>
      <c r="M814" s="280" t="s">
        <v>5</v>
      </c>
      <c r="N814" s="287"/>
      <c r="O814" s="287"/>
      <c r="P814" s="287"/>
      <c r="Q814" s="89"/>
      <c r="R814" s="280" t="s">
        <v>5</v>
      </c>
      <c r="S814" s="287"/>
      <c r="T814" s="287"/>
      <c r="U814" s="287"/>
      <c r="V814" s="89"/>
      <c r="W814" s="177"/>
      <c r="X814" s="179"/>
    </row>
    <row r="815" spans="1:29" ht="24.75" customHeight="1">
      <c r="A815" s="276" t="s">
        <v>4</v>
      </c>
      <c r="B815" s="279"/>
      <c r="C815" s="279"/>
      <c r="D815" s="279"/>
      <c r="E815" s="279"/>
      <c r="F815" s="279"/>
      <c r="G815" s="278"/>
      <c r="H815" s="177"/>
      <c r="I815" s="178"/>
      <c r="J815" s="178"/>
      <c r="K815" s="178"/>
      <c r="L815" s="179"/>
      <c r="M815" s="177"/>
      <c r="N815" s="178"/>
      <c r="O815" s="178"/>
      <c r="P815" s="178"/>
      <c r="Q815" s="179"/>
      <c r="R815" s="177"/>
      <c r="S815" s="178"/>
      <c r="T815" s="178"/>
      <c r="U815" s="178"/>
      <c r="V815" s="179"/>
      <c r="W815" s="177"/>
      <c r="X815" s="179"/>
    </row>
    <row r="816" spans="1:29" ht="4.5" customHeight="1">
      <c r="A816" s="288"/>
      <c r="B816" s="240"/>
      <c r="C816" s="240"/>
      <c r="D816" s="240"/>
      <c r="E816" s="240"/>
      <c r="F816" s="240"/>
      <c r="G816" s="240"/>
      <c r="H816" s="240"/>
      <c r="I816" s="240"/>
      <c r="J816" s="240"/>
      <c r="K816" s="240"/>
      <c r="L816" s="240"/>
      <c r="M816" s="240"/>
      <c r="N816" s="240"/>
      <c r="O816" s="240"/>
      <c r="P816" s="240"/>
      <c r="Q816" s="240"/>
      <c r="R816" s="240"/>
      <c r="S816" s="240"/>
      <c r="T816" s="240"/>
      <c r="U816" s="240"/>
      <c r="V816" s="240"/>
      <c r="W816" s="240"/>
      <c r="X816" s="240"/>
    </row>
    <row r="817" spans="1:29">
      <c r="A817" s="229" t="s">
        <v>63</v>
      </c>
      <c r="B817" s="229"/>
      <c r="C817" s="229"/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229"/>
      <c r="Q817" s="230"/>
      <c r="R817" s="231" t="s">
        <v>3</v>
      </c>
      <c r="S817" s="231"/>
      <c r="T817" s="231"/>
      <c r="U817" s="231"/>
      <c r="V817" s="231"/>
      <c r="W817" s="231"/>
      <c r="X817" s="231"/>
    </row>
    <row r="818" spans="1:29">
      <c r="A818" s="229" t="s">
        <v>2</v>
      </c>
      <c r="B818" s="229"/>
      <c r="C818" s="229"/>
      <c r="D818" s="229"/>
      <c r="E818" s="229"/>
      <c r="F818" s="229"/>
      <c r="G818" s="229"/>
      <c r="H818" s="229"/>
      <c r="I818" s="229"/>
      <c r="J818" s="229"/>
      <c r="K818" s="229"/>
      <c r="L818" s="229"/>
      <c r="M818" s="229"/>
      <c r="N818" s="229"/>
      <c r="O818" s="229"/>
      <c r="P818" s="229"/>
      <c r="Q818" s="90"/>
      <c r="R818" s="231"/>
      <c r="S818" s="231"/>
      <c r="T818" s="231"/>
      <c r="U818" s="231"/>
      <c r="V818" s="231"/>
      <c r="W818" s="231"/>
      <c r="X818" s="231"/>
    </row>
    <row r="819" spans="1:29" ht="39.75" customHeight="1"/>
    <row r="820" spans="1:29" ht="34.5" customHeight="1"/>
    <row r="821" spans="1:29" ht="24.75" customHeight="1">
      <c r="A821" s="169" t="s">
        <v>12</v>
      </c>
      <c r="B821" s="169"/>
      <c r="C821" s="169"/>
      <c r="D821" s="172" t="str">
        <f>$D$2</f>
        <v>基本登録シートの年度に入力して下さい</v>
      </c>
      <c r="E821" s="172"/>
      <c r="F821" s="172"/>
      <c r="G821" s="172"/>
      <c r="H821" s="172"/>
      <c r="I821" s="172"/>
      <c r="J821" s="172"/>
      <c r="K821" s="172"/>
      <c r="L821" s="172"/>
      <c r="M821" s="172"/>
      <c r="N821" s="172"/>
      <c r="O821" s="172"/>
      <c r="P821" s="172"/>
      <c r="Q821" s="172"/>
      <c r="R821" s="172"/>
      <c r="S821" s="172"/>
      <c r="T821" s="172"/>
      <c r="U821" s="173"/>
      <c r="V821" s="249" t="s">
        <v>24</v>
      </c>
      <c r="W821" s="250"/>
      <c r="X821" s="251"/>
    </row>
    <row r="822" spans="1:29" ht="26.25" customHeight="1">
      <c r="A822" s="170"/>
      <c r="B822" s="170"/>
      <c r="C822" s="170"/>
      <c r="D822" s="172"/>
      <c r="E822" s="172"/>
      <c r="F822" s="172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2"/>
      <c r="R822" s="172"/>
      <c r="S822" s="172"/>
      <c r="T822" s="172"/>
      <c r="U822" s="173"/>
      <c r="V822" s="233" t="str">
        <f>IF(VLOOKUP(AC829,都個人!$J:$O,2,FALSE)="","",VLOOKUP(AC829,都個人!$J:$O,2,FALSE))</f>
        <v/>
      </c>
      <c r="W822" s="234"/>
      <c r="X822" s="235"/>
    </row>
    <row r="823" spans="1:29" ht="27" customHeight="1">
      <c r="A823" s="177" t="s">
        <v>23</v>
      </c>
      <c r="B823" s="178"/>
      <c r="C823" s="179"/>
      <c r="D823" s="241"/>
      <c r="E823" s="82" t="s">
        <v>22</v>
      </c>
      <c r="F823" s="241"/>
      <c r="G823" s="249" t="s">
        <v>21</v>
      </c>
      <c r="H823" s="250"/>
      <c r="I823" s="251"/>
      <c r="J823" s="255" t="str">
        <f>基本登録!$B$2</f>
        <v>基本登録シートの学校番号に入力して下さい</v>
      </c>
      <c r="K823" s="256"/>
      <c r="L823" s="256"/>
      <c r="M823" s="256"/>
      <c r="N823" s="256"/>
      <c r="O823" s="256"/>
      <c r="P823" s="256"/>
      <c r="Q823" s="256"/>
      <c r="R823" s="256"/>
      <c r="S823" s="256"/>
      <c r="T823" s="257"/>
      <c r="U823" s="83"/>
      <c r="V823" s="236"/>
      <c r="W823" s="237"/>
      <c r="X823" s="238"/>
    </row>
    <row r="824" spans="1:29" ht="9.75" customHeight="1">
      <c r="A824" s="186">
        <f>基本登録!$B$1</f>
        <v>0</v>
      </c>
      <c r="B824" s="187"/>
      <c r="C824" s="188"/>
      <c r="D824" s="252"/>
      <c r="E824" s="258" t="s">
        <v>0</v>
      </c>
      <c r="F824" s="254"/>
      <c r="G824" s="261" t="s">
        <v>20</v>
      </c>
      <c r="H824" s="262"/>
      <c r="I824" s="263"/>
      <c r="J824" s="267">
        <f>基本登録!$B$3</f>
        <v>0</v>
      </c>
      <c r="K824" s="268"/>
      <c r="L824" s="268"/>
      <c r="M824" s="268"/>
      <c r="N824" s="268"/>
      <c r="O824" s="268"/>
      <c r="P824" s="268"/>
      <c r="Q824" s="268"/>
      <c r="R824" s="268"/>
      <c r="S824" s="268"/>
      <c r="T824" s="269"/>
      <c r="U824" s="239"/>
      <c r="V824" s="240"/>
      <c r="W824" s="240"/>
      <c r="X824" s="240"/>
    </row>
    <row r="825" spans="1:29" ht="16.5" customHeight="1">
      <c r="A825" s="189"/>
      <c r="B825" s="190"/>
      <c r="C825" s="191"/>
      <c r="D825" s="252"/>
      <c r="E825" s="259"/>
      <c r="F825" s="254"/>
      <c r="G825" s="264"/>
      <c r="H825" s="265"/>
      <c r="I825" s="266"/>
      <c r="J825" s="270"/>
      <c r="K825" s="271"/>
      <c r="L825" s="271"/>
      <c r="M825" s="271"/>
      <c r="N825" s="271"/>
      <c r="O825" s="271"/>
      <c r="P825" s="271"/>
      <c r="Q825" s="271"/>
      <c r="R825" s="271"/>
      <c r="S825" s="271"/>
      <c r="T825" s="272"/>
      <c r="U825" s="241"/>
      <c r="V825" s="243" t="s">
        <v>19</v>
      </c>
      <c r="W825" s="245" t="s">
        <v>11</v>
      </c>
      <c r="X825" s="246"/>
    </row>
    <row r="826" spans="1:29" ht="27" customHeight="1">
      <c r="A826" s="192"/>
      <c r="B826" s="193"/>
      <c r="C826" s="194"/>
      <c r="D826" s="253"/>
      <c r="E826" s="260"/>
      <c r="F826" s="242"/>
      <c r="G826" s="273" t="s">
        <v>18</v>
      </c>
      <c r="H826" s="274"/>
      <c r="I826" s="275"/>
      <c r="J826" s="80" t="s">
        <v>32</v>
      </c>
      <c r="K826" s="81" t="s">
        <v>33</v>
      </c>
      <c r="L826" s="81" t="s">
        <v>34</v>
      </c>
      <c r="M826" s="81" t="s">
        <v>35</v>
      </c>
      <c r="N826" s="81" t="s">
        <v>36</v>
      </c>
      <c r="O826" s="81" t="s">
        <v>37</v>
      </c>
      <c r="P826" s="81" t="s">
        <v>38</v>
      </c>
      <c r="Q826" s="63" t="str">
        <f>IF(AC829="","",AC829)</f>
        <v/>
      </c>
      <c r="R826" s="81" t="s">
        <v>39</v>
      </c>
      <c r="S826" s="58"/>
      <c r="T826" s="59"/>
      <c r="U826" s="242"/>
      <c r="V826" s="244"/>
      <c r="W826" s="247"/>
      <c r="X826" s="248"/>
    </row>
    <row r="827" spans="1:29" ht="4.5" customHeight="1"/>
    <row r="828" spans="1:29" ht="21.75" customHeight="1">
      <c r="A828" s="66" t="s">
        <v>10</v>
      </c>
      <c r="B828" s="276" t="s">
        <v>9</v>
      </c>
      <c r="C828" s="277"/>
      <c r="D828" s="277"/>
      <c r="E828" s="277"/>
      <c r="F828" s="278"/>
      <c r="G828" s="85" t="s">
        <v>8</v>
      </c>
      <c r="H828" s="86"/>
      <c r="I828" s="279" t="str">
        <f>IFERROR(VLOOKUP(D821,基本登録!$B$8:$G$13,5,FALSE),"")</f>
        <v>予選</v>
      </c>
      <c r="J828" s="279"/>
      <c r="K828" s="279"/>
      <c r="L828" s="87"/>
      <c r="M828" s="86"/>
      <c r="N828" s="279" t="str">
        <f>IFERROR(VLOOKUP(D821,基本登録!$B$8:$G$13,6,FALSE),"")</f>
        <v>準決勝</v>
      </c>
      <c r="O828" s="279"/>
      <c r="P828" s="279"/>
      <c r="Q828" s="87"/>
      <c r="R828" s="91"/>
      <c r="S828" s="277"/>
      <c r="T828" s="277"/>
      <c r="U828" s="277"/>
      <c r="V828" s="92"/>
      <c r="W828" s="280" t="s">
        <v>7</v>
      </c>
      <c r="X828" s="281"/>
    </row>
    <row r="829" spans="1:29" ht="21.75" customHeight="1">
      <c r="A829" s="71" t="str">
        <f>基本登録!$A$16</f>
        <v>１</v>
      </c>
      <c r="B829" s="282" t="str">
        <f>IF('都個人（女子）'!AC829="","",VLOOKUP(AC829,都個人!$J:$O,4,FALSE))</f>
        <v/>
      </c>
      <c r="C829" s="283"/>
      <c r="D829" s="283"/>
      <c r="E829" s="283"/>
      <c r="F829" s="284"/>
      <c r="G829" s="72" t="str">
        <f>IF('都個人（女子）'!AC829="","",VLOOKUP(AC829,都個人!$J:$O,5,FALSE))</f>
        <v/>
      </c>
      <c r="H829" s="84"/>
      <c r="I829" s="84"/>
      <c r="J829" s="84"/>
      <c r="K829" s="57"/>
      <c r="L829" s="89"/>
      <c r="M829" s="84"/>
      <c r="N829" s="84"/>
      <c r="O829" s="84"/>
      <c r="P829" s="57"/>
      <c r="Q829" s="89"/>
      <c r="R829" s="84"/>
      <c r="S829" s="84"/>
      <c r="T829" s="84"/>
      <c r="U829" s="57"/>
      <c r="V829" s="89"/>
      <c r="W829" s="177"/>
      <c r="X829" s="179"/>
      <c r="Y829" s="75"/>
      <c r="AC829" s="54" t="str">
        <f>都個人!J42</f>
        <v/>
      </c>
    </row>
    <row r="830" spans="1:29" ht="21.75" customHeight="1">
      <c r="A830" s="66" t="str">
        <f>基本登録!$A$17</f>
        <v>２</v>
      </c>
      <c r="B830" s="282" t="str">
        <f>IF('都個人（女子）'!AC830="","",VLOOKUP(AC830,都個人!$J:$O,4,FALSE))</f>
        <v/>
      </c>
      <c r="C830" s="283"/>
      <c r="D830" s="283"/>
      <c r="E830" s="283"/>
      <c r="F830" s="284"/>
      <c r="G830" s="72" t="str">
        <f>IF('都個人（女子）'!AC830="","",VLOOKUP(AC830,都個人!$J:$O,5,FALSE))</f>
        <v/>
      </c>
      <c r="H830" s="84"/>
      <c r="I830" s="84"/>
      <c r="J830" s="84"/>
      <c r="K830" s="57"/>
      <c r="L830" s="89"/>
      <c r="M830" s="84"/>
      <c r="N830" s="84"/>
      <c r="O830" s="84"/>
      <c r="P830" s="57"/>
      <c r="Q830" s="89"/>
      <c r="R830" s="84"/>
      <c r="S830" s="84"/>
      <c r="T830" s="84"/>
      <c r="U830" s="57"/>
      <c r="V830" s="89"/>
      <c r="W830" s="177"/>
      <c r="X830" s="179"/>
    </row>
    <row r="831" spans="1:29" ht="21.75" customHeight="1">
      <c r="A831" s="66" t="str">
        <f>基本登録!$A$18</f>
        <v>３</v>
      </c>
      <c r="B831" s="282" t="str">
        <f>IF('都個人（女子）'!AC831="","",VLOOKUP(AC831,都個人!$J:$O,4,FALSE))</f>
        <v/>
      </c>
      <c r="C831" s="283"/>
      <c r="D831" s="283"/>
      <c r="E831" s="283"/>
      <c r="F831" s="284"/>
      <c r="G831" s="72" t="str">
        <f>IF('都個人（女子）'!AC831="","",VLOOKUP(AC831,都個人!$J:$O,5,FALSE))</f>
        <v/>
      </c>
      <c r="H831" s="84"/>
      <c r="I831" s="84"/>
      <c r="J831" s="84"/>
      <c r="K831" s="57"/>
      <c r="L831" s="89"/>
      <c r="M831" s="84"/>
      <c r="N831" s="84"/>
      <c r="O831" s="84"/>
      <c r="P831" s="57"/>
      <c r="Q831" s="89"/>
      <c r="R831" s="84"/>
      <c r="S831" s="84"/>
      <c r="T831" s="84"/>
      <c r="U831" s="57"/>
      <c r="V831" s="89"/>
      <c r="W831" s="177"/>
      <c r="X831" s="179"/>
    </row>
    <row r="832" spans="1:29" ht="21.75" customHeight="1">
      <c r="A832" s="66" t="str">
        <f>基本登録!$A$19</f>
        <v>４</v>
      </c>
      <c r="B832" s="282" t="str">
        <f>IF('都個人（女子）'!AC832="","",VLOOKUP(AC832,都個人!$J:$O,4,FALSE))</f>
        <v/>
      </c>
      <c r="C832" s="283"/>
      <c r="D832" s="283"/>
      <c r="E832" s="283"/>
      <c r="F832" s="284"/>
      <c r="G832" s="72" t="str">
        <f>IF('都個人（女子）'!AC832="","",VLOOKUP(AC832,都個人!$J:$O,5,FALSE))</f>
        <v/>
      </c>
      <c r="H832" s="84"/>
      <c r="I832" s="84"/>
      <c r="J832" s="84"/>
      <c r="K832" s="57"/>
      <c r="L832" s="89"/>
      <c r="M832" s="84"/>
      <c r="N832" s="84"/>
      <c r="O832" s="84"/>
      <c r="P832" s="57"/>
      <c r="Q832" s="89"/>
      <c r="R832" s="84"/>
      <c r="S832" s="84"/>
      <c r="T832" s="84"/>
      <c r="U832" s="57"/>
      <c r="V832" s="89"/>
      <c r="W832" s="177"/>
      <c r="X832" s="179"/>
    </row>
    <row r="833" spans="1:24" ht="21.75" customHeight="1">
      <c r="A833" s="66" t="str">
        <f>基本登録!$A$20</f>
        <v>５</v>
      </c>
      <c r="B833" s="282" t="str">
        <f>IF('都個人（女子）'!AC833="","",VLOOKUP(AC833,都個人!$J:$O,4,FALSE))</f>
        <v/>
      </c>
      <c r="C833" s="283"/>
      <c r="D833" s="283"/>
      <c r="E833" s="283"/>
      <c r="F833" s="284"/>
      <c r="G833" s="72" t="str">
        <f>IF('都個人（女子）'!AC833="","",VLOOKUP(AC833,都個人!$J:$O,5,FALSE))</f>
        <v/>
      </c>
      <c r="H833" s="84"/>
      <c r="I833" s="84"/>
      <c r="J833" s="84"/>
      <c r="K833" s="57"/>
      <c r="L833" s="89"/>
      <c r="M833" s="84"/>
      <c r="N833" s="84"/>
      <c r="O833" s="84"/>
      <c r="P833" s="57"/>
      <c r="Q833" s="89"/>
      <c r="R833" s="84"/>
      <c r="S833" s="84"/>
      <c r="T833" s="84"/>
      <c r="U833" s="57"/>
      <c r="V833" s="89"/>
      <c r="W833" s="177"/>
      <c r="X833" s="179"/>
    </row>
    <row r="834" spans="1:24" ht="21.75" customHeight="1">
      <c r="A834" s="66" t="str">
        <f>基本登録!$A$21</f>
        <v>補</v>
      </c>
      <c r="B834" s="282" t="str">
        <f>IF('都個人（女子）'!AC834="","",VLOOKUP(AC834,都個人!$J:$O,4,FALSE))</f>
        <v/>
      </c>
      <c r="C834" s="283"/>
      <c r="D834" s="283"/>
      <c r="E834" s="283"/>
      <c r="F834" s="284"/>
      <c r="G834" s="72" t="str">
        <f>IF('都個人（女子）'!AC834="","",VLOOKUP(AC834,都個人!$J:$O,5,FALSE))</f>
        <v/>
      </c>
      <c r="H834" s="66"/>
      <c r="I834" s="66"/>
      <c r="J834" s="66"/>
      <c r="K834" s="88"/>
      <c r="L834" s="89"/>
      <c r="M834" s="66"/>
      <c r="N834" s="66"/>
      <c r="O834" s="66"/>
      <c r="P834" s="88"/>
      <c r="Q834" s="89"/>
      <c r="R834" s="66"/>
      <c r="S834" s="66"/>
      <c r="T834" s="66"/>
      <c r="U834" s="88"/>
      <c r="V834" s="89"/>
      <c r="W834" s="177"/>
      <c r="X834" s="179"/>
    </row>
    <row r="835" spans="1:24" ht="19.5" customHeight="1">
      <c r="A835" s="177"/>
      <c r="B835" s="285"/>
      <c r="C835" s="285"/>
      <c r="D835" s="285"/>
      <c r="E835" s="285"/>
      <c r="F835" s="285"/>
      <c r="G835" s="286"/>
      <c r="H835" s="280" t="s">
        <v>5</v>
      </c>
      <c r="I835" s="287"/>
      <c r="J835" s="287"/>
      <c r="K835" s="287"/>
      <c r="L835" s="89"/>
      <c r="M835" s="280" t="s">
        <v>5</v>
      </c>
      <c r="N835" s="287"/>
      <c r="O835" s="287"/>
      <c r="P835" s="287"/>
      <c r="Q835" s="89"/>
      <c r="R835" s="280" t="s">
        <v>5</v>
      </c>
      <c r="S835" s="287"/>
      <c r="T835" s="287"/>
      <c r="U835" s="287"/>
      <c r="V835" s="89"/>
      <c r="W835" s="177"/>
      <c r="X835" s="179"/>
    </row>
    <row r="836" spans="1:24" ht="24.75" customHeight="1">
      <c r="A836" s="276" t="s">
        <v>4</v>
      </c>
      <c r="B836" s="279"/>
      <c r="C836" s="279"/>
      <c r="D836" s="279"/>
      <c r="E836" s="279"/>
      <c r="F836" s="279"/>
      <c r="G836" s="278"/>
      <c r="H836" s="177"/>
      <c r="I836" s="178"/>
      <c r="J836" s="178"/>
      <c r="K836" s="178"/>
      <c r="L836" s="179"/>
      <c r="M836" s="177"/>
      <c r="N836" s="178"/>
      <c r="O836" s="178"/>
      <c r="P836" s="178"/>
      <c r="Q836" s="179"/>
      <c r="R836" s="177"/>
      <c r="S836" s="178"/>
      <c r="T836" s="178"/>
      <c r="U836" s="178"/>
      <c r="V836" s="179"/>
      <c r="W836" s="177"/>
      <c r="X836" s="179"/>
    </row>
    <row r="837" spans="1:24" ht="4.5" customHeight="1">
      <c r="A837" s="288"/>
      <c r="B837" s="240"/>
      <c r="C837" s="240"/>
      <c r="D837" s="240"/>
      <c r="E837" s="240"/>
      <c r="F837" s="240"/>
      <c r="G837" s="240"/>
      <c r="H837" s="240"/>
      <c r="I837" s="240"/>
      <c r="J837" s="240"/>
      <c r="K837" s="240"/>
      <c r="L837" s="240"/>
      <c r="M837" s="240"/>
      <c r="N837" s="240"/>
      <c r="O837" s="240"/>
      <c r="P837" s="240"/>
      <c r="Q837" s="240"/>
      <c r="R837" s="240"/>
      <c r="S837" s="240"/>
      <c r="T837" s="240"/>
      <c r="U837" s="240"/>
      <c r="V837" s="240"/>
      <c r="W837" s="240"/>
      <c r="X837" s="240"/>
    </row>
    <row r="838" spans="1:24">
      <c r="A838" s="229" t="s">
        <v>63</v>
      </c>
      <c r="B838" s="229"/>
      <c r="C838" s="229"/>
      <c r="D838" s="229"/>
      <c r="E838" s="229"/>
      <c r="F838" s="229"/>
      <c r="G838" s="229"/>
      <c r="H838" s="229"/>
      <c r="I838" s="229"/>
      <c r="J838" s="229"/>
      <c r="K838" s="229"/>
      <c r="L838" s="229"/>
      <c r="M838" s="229"/>
      <c r="N838" s="229"/>
      <c r="O838" s="229"/>
      <c r="P838" s="229"/>
      <c r="Q838" s="230"/>
      <c r="R838" s="231" t="s">
        <v>3</v>
      </c>
      <c r="S838" s="231"/>
      <c r="T838" s="231"/>
      <c r="U838" s="231"/>
      <c r="V838" s="231"/>
      <c r="W838" s="231"/>
      <c r="X838" s="231"/>
    </row>
    <row r="839" spans="1:24">
      <c r="A839" s="229" t="s">
        <v>2</v>
      </c>
      <c r="B839" s="229"/>
      <c r="C839" s="229"/>
      <c r="D839" s="229"/>
      <c r="E839" s="229"/>
      <c r="F839" s="229"/>
      <c r="G839" s="229"/>
      <c r="H839" s="229"/>
      <c r="I839" s="229"/>
      <c r="J839" s="229"/>
      <c r="K839" s="229"/>
      <c r="L839" s="229"/>
      <c r="M839" s="229"/>
      <c r="N839" s="229"/>
      <c r="O839" s="229"/>
      <c r="P839" s="229"/>
      <c r="Q839" s="90"/>
      <c r="R839" s="231"/>
      <c r="S839" s="231"/>
      <c r="T839" s="231"/>
      <c r="U839" s="231"/>
      <c r="V839" s="231"/>
      <c r="W839" s="231"/>
      <c r="X839" s="231"/>
    </row>
    <row r="840" spans="1:24" ht="39.75" customHeight="1"/>
    <row r="841" spans="1:24" ht="34.5" customHeight="1"/>
    <row r="842" spans="1:24" ht="24.75" customHeight="1">
      <c r="A842" s="169" t="s">
        <v>12</v>
      </c>
      <c r="B842" s="169"/>
      <c r="C842" s="169"/>
      <c r="D842" s="172" t="str">
        <f>$D$2</f>
        <v>基本登録シートの年度に入力して下さい</v>
      </c>
      <c r="E842" s="172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3"/>
      <c r="V842" s="249" t="s">
        <v>24</v>
      </c>
      <c r="W842" s="250"/>
      <c r="X842" s="251"/>
    </row>
    <row r="843" spans="1:24" ht="26.25" customHeight="1">
      <c r="A843" s="170"/>
      <c r="B843" s="170"/>
      <c r="C843" s="170"/>
      <c r="D843" s="172"/>
      <c r="E843" s="172"/>
      <c r="F843" s="172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2"/>
      <c r="R843" s="172"/>
      <c r="S843" s="172"/>
      <c r="T843" s="172"/>
      <c r="U843" s="173"/>
      <c r="V843" s="233" t="str">
        <f>IF(VLOOKUP(AC850,都個人!$J:$O,2,FALSE)="","",VLOOKUP(AC850,都個人!$J:$O,2,FALSE))</f>
        <v/>
      </c>
      <c r="W843" s="234"/>
      <c r="X843" s="235"/>
    </row>
    <row r="844" spans="1:24" ht="27" customHeight="1">
      <c r="A844" s="177" t="s">
        <v>23</v>
      </c>
      <c r="B844" s="178"/>
      <c r="C844" s="179"/>
      <c r="D844" s="241"/>
      <c r="E844" s="82" t="s">
        <v>22</v>
      </c>
      <c r="F844" s="241"/>
      <c r="G844" s="249" t="s">
        <v>21</v>
      </c>
      <c r="H844" s="250"/>
      <c r="I844" s="251"/>
      <c r="J844" s="255" t="str">
        <f>基本登録!$B$2</f>
        <v>基本登録シートの学校番号に入力して下さい</v>
      </c>
      <c r="K844" s="256"/>
      <c r="L844" s="256"/>
      <c r="M844" s="256"/>
      <c r="N844" s="256"/>
      <c r="O844" s="256"/>
      <c r="P844" s="256"/>
      <c r="Q844" s="256"/>
      <c r="R844" s="256"/>
      <c r="S844" s="256"/>
      <c r="T844" s="257"/>
      <c r="U844" s="83"/>
      <c r="V844" s="236"/>
      <c r="W844" s="237"/>
      <c r="X844" s="238"/>
    </row>
    <row r="845" spans="1:24" ht="9.75" customHeight="1">
      <c r="A845" s="186">
        <f>基本登録!$B$1</f>
        <v>0</v>
      </c>
      <c r="B845" s="187"/>
      <c r="C845" s="188"/>
      <c r="D845" s="252"/>
      <c r="E845" s="258" t="s">
        <v>0</v>
      </c>
      <c r="F845" s="254"/>
      <c r="G845" s="261" t="s">
        <v>20</v>
      </c>
      <c r="H845" s="262"/>
      <c r="I845" s="263"/>
      <c r="J845" s="267">
        <f>基本登録!$B$3</f>
        <v>0</v>
      </c>
      <c r="K845" s="268"/>
      <c r="L845" s="268"/>
      <c r="M845" s="268"/>
      <c r="N845" s="268"/>
      <c r="O845" s="268"/>
      <c r="P845" s="268"/>
      <c r="Q845" s="268"/>
      <c r="R845" s="268"/>
      <c r="S845" s="268"/>
      <c r="T845" s="269"/>
      <c r="U845" s="239"/>
      <c r="V845" s="240"/>
      <c r="W845" s="240"/>
      <c r="X845" s="240"/>
    </row>
    <row r="846" spans="1:24" ht="16.5" customHeight="1">
      <c r="A846" s="189"/>
      <c r="B846" s="190"/>
      <c r="C846" s="191"/>
      <c r="D846" s="252"/>
      <c r="E846" s="259"/>
      <c r="F846" s="254"/>
      <c r="G846" s="264"/>
      <c r="H846" s="265"/>
      <c r="I846" s="266"/>
      <c r="J846" s="270"/>
      <c r="K846" s="271"/>
      <c r="L846" s="271"/>
      <c r="M846" s="271"/>
      <c r="N846" s="271"/>
      <c r="O846" s="271"/>
      <c r="P846" s="271"/>
      <c r="Q846" s="271"/>
      <c r="R846" s="271"/>
      <c r="S846" s="271"/>
      <c r="T846" s="272"/>
      <c r="U846" s="241"/>
      <c r="V846" s="243" t="s">
        <v>19</v>
      </c>
      <c r="W846" s="245" t="s">
        <v>11</v>
      </c>
      <c r="X846" s="246"/>
    </row>
    <row r="847" spans="1:24" ht="27" customHeight="1">
      <c r="A847" s="192"/>
      <c r="B847" s="193"/>
      <c r="C847" s="194"/>
      <c r="D847" s="253"/>
      <c r="E847" s="260"/>
      <c r="F847" s="242"/>
      <c r="G847" s="273" t="s">
        <v>18</v>
      </c>
      <c r="H847" s="274"/>
      <c r="I847" s="275"/>
      <c r="J847" s="80" t="s">
        <v>32</v>
      </c>
      <c r="K847" s="81" t="s">
        <v>33</v>
      </c>
      <c r="L847" s="81" t="s">
        <v>34</v>
      </c>
      <c r="M847" s="81" t="s">
        <v>35</v>
      </c>
      <c r="N847" s="81" t="s">
        <v>36</v>
      </c>
      <c r="O847" s="81" t="s">
        <v>37</v>
      </c>
      <c r="P847" s="81" t="s">
        <v>38</v>
      </c>
      <c r="Q847" s="63" t="str">
        <f>IF(AC850="","",AC850)</f>
        <v/>
      </c>
      <c r="R847" s="81" t="s">
        <v>39</v>
      </c>
      <c r="S847" s="58"/>
      <c r="T847" s="59"/>
      <c r="U847" s="242"/>
      <c r="V847" s="244"/>
      <c r="W847" s="247"/>
      <c r="X847" s="248"/>
    </row>
    <row r="848" spans="1:24" ht="4.5" customHeight="1"/>
    <row r="849" spans="1:29" ht="21.75" customHeight="1">
      <c r="A849" s="66" t="s">
        <v>10</v>
      </c>
      <c r="B849" s="276" t="s">
        <v>9</v>
      </c>
      <c r="C849" s="277"/>
      <c r="D849" s="277"/>
      <c r="E849" s="277"/>
      <c r="F849" s="278"/>
      <c r="G849" s="85" t="s">
        <v>8</v>
      </c>
      <c r="H849" s="86"/>
      <c r="I849" s="279" t="str">
        <f>IFERROR(VLOOKUP(D842,基本登録!$B$8:$G$13,5,FALSE),"")</f>
        <v>予選</v>
      </c>
      <c r="J849" s="279"/>
      <c r="K849" s="279"/>
      <c r="L849" s="87"/>
      <c r="M849" s="86"/>
      <c r="N849" s="279" t="str">
        <f>IFERROR(VLOOKUP(D842,基本登録!$B$8:$G$13,6,FALSE),"")</f>
        <v>準決勝</v>
      </c>
      <c r="O849" s="279"/>
      <c r="P849" s="279"/>
      <c r="Q849" s="87"/>
      <c r="R849" s="91"/>
      <c r="S849" s="277"/>
      <c r="T849" s="277"/>
      <c r="U849" s="277"/>
      <c r="V849" s="92"/>
      <c r="W849" s="280" t="s">
        <v>7</v>
      </c>
      <c r="X849" s="281"/>
    </row>
    <row r="850" spans="1:29" ht="21.75" customHeight="1">
      <c r="A850" s="71" t="str">
        <f>基本登録!$A$16</f>
        <v>１</v>
      </c>
      <c r="B850" s="282" t="str">
        <f>IF('都個人（女子）'!AC850="","",VLOOKUP(AC850,都個人!$J:$O,4,FALSE))</f>
        <v/>
      </c>
      <c r="C850" s="283"/>
      <c r="D850" s="283"/>
      <c r="E850" s="283"/>
      <c r="F850" s="284"/>
      <c r="G850" s="72" t="str">
        <f>IF('都個人（女子）'!AC850="","",VLOOKUP(AC850,都個人!$J:$O,5,FALSE))</f>
        <v/>
      </c>
      <c r="H850" s="84"/>
      <c r="I850" s="84"/>
      <c r="J850" s="84"/>
      <c r="K850" s="57"/>
      <c r="L850" s="89"/>
      <c r="M850" s="84"/>
      <c r="N850" s="84"/>
      <c r="O850" s="84"/>
      <c r="P850" s="57"/>
      <c r="Q850" s="89"/>
      <c r="R850" s="84"/>
      <c r="S850" s="84"/>
      <c r="T850" s="84"/>
      <c r="U850" s="57"/>
      <c r="V850" s="89"/>
      <c r="W850" s="177"/>
      <c r="X850" s="179"/>
      <c r="Y850" s="75"/>
      <c r="AC850" s="54" t="str">
        <f>都個人!J43</f>
        <v/>
      </c>
    </row>
    <row r="851" spans="1:29" ht="21.75" customHeight="1">
      <c r="A851" s="66" t="str">
        <f>基本登録!$A$17</f>
        <v>２</v>
      </c>
      <c r="B851" s="282" t="str">
        <f>IF('都個人（女子）'!AC851="","",VLOOKUP(AC851,都個人!$J:$O,4,FALSE))</f>
        <v/>
      </c>
      <c r="C851" s="283"/>
      <c r="D851" s="283"/>
      <c r="E851" s="283"/>
      <c r="F851" s="284"/>
      <c r="G851" s="72" t="str">
        <f>IF('都個人（女子）'!AC851="","",VLOOKUP(AC851,都個人!$J:$O,5,FALSE))</f>
        <v/>
      </c>
      <c r="H851" s="84"/>
      <c r="I851" s="84"/>
      <c r="J851" s="84"/>
      <c r="K851" s="57"/>
      <c r="L851" s="89"/>
      <c r="M851" s="84"/>
      <c r="N851" s="84"/>
      <c r="O851" s="84"/>
      <c r="P851" s="57"/>
      <c r="Q851" s="89"/>
      <c r="R851" s="84"/>
      <c r="S851" s="84"/>
      <c r="T851" s="84"/>
      <c r="U851" s="57"/>
      <c r="V851" s="89"/>
      <c r="W851" s="177"/>
      <c r="X851" s="179"/>
    </row>
    <row r="852" spans="1:29" ht="21.75" customHeight="1">
      <c r="A852" s="66" t="str">
        <f>基本登録!$A$18</f>
        <v>３</v>
      </c>
      <c r="B852" s="282" t="str">
        <f>IF('都個人（女子）'!AC852="","",VLOOKUP(AC852,都個人!$J:$O,4,FALSE))</f>
        <v/>
      </c>
      <c r="C852" s="283"/>
      <c r="D852" s="283"/>
      <c r="E852" s="283"/>
      <c r="F852" s="284"/>
      <c r="G852" s="72" t="str">
        <f>IF('都個人（女子）'!AC852="","",VLOOKUP(AC852,都個人!$J:$O,5,FALSE))</f>
        <v/>
      </c>
      <c r="H852" s="84"/>
      <c r="I852" s="84"/>
      <c r="J852" s="84"/>
      <c r="K852" s="57"/>
      <c r="L852" s="89"/>
      <c r="M852" s="84"/>
      <c r="N852" s="84"/>
      <c r="O852" s="84"/>
      <c r="P852" s="57"/>
      <c r="Q852" s="89"/>
      <c r="R852" s="84"/>
      <c r="S852" s="84"/>
      <c r="T852" s="84"/>
      <c r="U852" s="57"/>
      <c r="V852" s="89"/>
      <c r="W852" s="177"/>
      <c r="X852" s="179"/>
    </row>
    <row r="853" spans="1:29" ht="21.75" customHeight="1">
      <c r="A853" s="66" t="str">
        <f>基本登録!$A$19</f>
        <v>４</v>
      </c>
      <c r="B853" s="282" t="str">
        <f>IF('都個人（女子）'!AC853="","",VLOOKUP(AC853,都個人!$J:$O,4,FALSE))</f>
        <v/>
      </c>
      <c r="C853" s="283"/>
      <c r="D853" s="283"/>
      <c r="E853" s="283"/>
      <c r="F853" s="284"/>
      <c r="G853" s="72" t="str">
        <f>IF('都個人（女子）'!AC853="","",VLOOKUP(AC853,都個人!$J:$O,5,FALSE))</f>
        <v/>
      </c>
      <c r="H853" s="84"/>
      <c r="I853" s="84"/>
      <c r="J853" s="84"/>
      <c r="K853" s="57"/>
      <c r="L853" s="89"/>
      <c r="M853" s="84"/>
      <c r="N853" s="84"/>
      <c r="O853" s="84"/>
      <c r="P853" s="57"/>
      <c r="Q853" s="89"/>
      <c r="R853" s="84"/>
      <c r="S853" s="84"/>
      <c r="T853" s="84"/>
      <c r="U853" s="57"/>
      <c r="V853" s="89"/>
      <c r="W853" s="177"/>
      <c r="X853" s="179"/>
    </row>
    <row r="854" spans="1:29" ht="21.75" customHeight="1">
      <c r="A854" s="66" t="str">
        <f>基本登録!$A$20</f>
        <v>５</v>
      </c>
      <c r="B854" s="282" t="str">
        <f>IF('都個人（女子）'!AC854="","",VLOOKUP(AC854,都個人!$J:$O,4,FALSE))</f>
        <v/>
      </c>
      <c r="C854" s="283"/>
      <c r="D854" s="283"/>
      <c r="E854" s="283"/>
      <c r="F854" s="284"/>
      <c r="G854" s="72" t="str">
        <f>IF('都個人（女子）'!AC854="","",VLOOKUP(AC854,都個人!$J:$O,5,FALSE))</f>
        <v/>
      </c>
      <c r="H854" s="84"/>
      <c r="I854" s="84"/>
      <c r="J854" s="84"/>
      <c r="K854" s="57"/>
      <c r="L854" s="89"/>
      <c r="M854" s="84"/>
      <c r="N854" s="84"/>
      <c r="O854" s="84"/>
      <c r="P854" s="57"/>
      <c r="Q854" s="89"/>
      <c r="R854" s="84"/>
      <c r="S854" s="84"/>
      <c r="T854" s="84"/>
      <c r="U854" s="57"/>
      <c r="V854" s="89"/>
      <c r="W854" s="177"/>
      <c r="X854" s="179"/>
    </row>
    <row r="855" spans="1:29" ht="21.75" customHeight="1">
      <c r="A855" s="66" t="str">
        <f>基本登録!$A$21</f>
        <v>補</v>
      </c>
      <c r="B855" s="282" t="str">
        <f>IF('都個人（女子）'!AC855="","",VLOOKUP(AC855,都個人!$J:$O,4,FALSE))</f>
        <v/>
      </c>
      <c r="C855" s="283"/>
      <c r="D855" s="283"/>
      <c r="E855" s="283"/>
      <c r="F855" s="284"/>
      <c r="G855" s="72" t="str">
        <f>IF('都個人（女子）'!AC855="","",VLOOKUP(AC855,都個人!$J:$O,5,FALSE))</f>
        <v/>
      </c>
      <c r="H855" s="66"/>
      <c r="I855" s="66"/>
      <c r="J855" s="66"/>
      <c r="K855" s="88"/>
      <c r="L855" s="89"/>
      <c r="M855" s="66"/>
      <c r="N855" s="66"/>
      <c r="O855" s="66"/>
      <c r="P855" s="88"/>
      <c r="Q855" s="89"/>
      <c r="R855" s="66"/>
      <c r="S855" s="66"/>
      <c r="T855" s="66"/>
      <c r="U855" s="88"/>
      <c r="V855" s="89"/>
      <c r="W855" s="177"/>
      <c r="X855" s="179"/>
    </row>
    <row r="856" spans="1:29" ht="19.5" customHeight="1">
      <c r="A856" s="177"/>
      <c r="B856" s="285"/>
      <c r="C856" s="285"/>
      <c r="D856" s="285"/>
      <c r="E856" s="285"/>
      <c r="F856" s="285"/>
      <c r="G856" s="286"/>
      <c r="H856" s="280" t="s">
        <v>5</v>
      </c>
      <c r="I856" s="287"/>
      <c r="J856" s="287"/>
      <c r="K856" s="287"/>
      <c r="L856" s="89"/>
      <c r="M856" s="280" t="s">
        <v>5</v>
      </c>
      <c r="N856" s="287"/>
      <c r="O856" s="287"/>
      <c r="P856" s="287"/>
      <c r="Q856" s="89"/>
      <c r="R856" s="280" t="s">
        <v>5</v>
      </c>
      <c r="S856" s="287"/>
      <c r="T856" s="287"/>
      <c r="U856" s="287"/>
      <c r="V856" s="89"/>
      <c r="W856" s="177"/>
      <c r="X856" s="179"/>
    </row>
    <row r="857" spans="1:29" ht="24.75" customHeight="1">
      <c r="A857" s="276" t="s">
        <v>4</v>
      </c>
      <c r="B857" s="279"/>
      <c r="C857" s="279"/>
      <c r="D857" s="279"/>
      <c r="E857" s="279"/>
      <c r="F857" s="279"/>
      <c r="G857" s="278"/>
      <c r="H857" s="177"/>
      <c r="I857" s="178"/>
      <c r="J857" s="178"/>
      <c r="K857" s="178"/>
      <c r="L857" s="179"/>
      <c r="M857" s="177"/>
      <c r="N857" s="178"/>
      <c r="O857" s="178"/>
      <c r="P857" s="178"/>
      <c r="Q857" s="179"/>
      <c r="R857" s="177"/>
      <c r="S857" s="178"/>
      <c r="T857" s="178"/>
      <c r="U857" s="178"/>
      <c r="V857" s="179"/>
      <c r="W857" s="177"/>
      <c r="X857" s="179"/>
    </row>
    <row r="858" spans="1:29" ht="4.5" customHeight="1">
      <c r="A858" s="288"/>
      <c r="B858" s="240"/>
      <c r="C858" s="240"/>
      <c r="D858" s="240"/>
      <c r="E858" s="240"/>
      <c r="F858" s="240"/>
      <c r="G858" s="240"/>
      <c r="H858" s="240"/>
      <c r="I858" s="240"/>
      <c r="J858" s="240"/>
      <c r="K858" s="240"/>
      <c r="L858" s="240"/>
      <c r="M858" s="240"/>
      <c r="N858" s="240"/>
      <c r="O858" s="240"/>
      <c r="P858" s="240"/>
      <c r="Q858" s="240"/>
      <c r="R858" s="240"/>
      <c r="S858" s="240"/>
      <c r="T858" s="240"/>
      <c r="U858" s="240"/>
      <c r="V858" s="240"/>
      <c r="W858" s="240"/>
      <c r="X858" s="240"/>
    </row>
    <row r="859" spans="1:29">
      <c r="A859" s="229" t="s">
        <v>63</v>
      </c>
      <c r="B859" s="229"/>
      <c r="C859" s="229"/>
      <c r="D859" s="229"/>
      <c r="E859" s="229"/>
      <c r="F859" s="229"/>
      <c r="G859" s="229"/>
      <c r="H859" s="229"/>
      <c r="I859" s="229"/>
      <c r="J859" s="229"/>
      <c r="K859" s="229"/>
      <c r="L859" s="229"/>
      <c r="M859" s="229"/>
      <c r="N859" s="229"/>
      <c r="O859" s="229"/>
      <c r="P859" s="229"/>
      <c r="Q859" s="230"/>
      <c r="R859" s="231" t="s">
        <v>3</v>
      </c>
      <c r="S859" s="231"/>
      <c r="T859" s="231"/>
      <c r="U859" s="231"/>
      <c r="V859" s="231"/>
      <c r="W859" s="231"/>
      <c r="X859" s="231"/>
    </row>
    <row r="860" spans="1:29">
      <c r="A860" s="229" t="s">
        <v>2</v>
      </c>
      <c r="B860" s="229"/>
      <c r="C860" s="229"/>
      <c r="D860" s="229"/>
      <c r="E860" s="229"/>
      <c r="F860" s="229"/>
      <c r="G860" s="229"/>
      <c r="H860" s="229"/>
      <c r="I860" s="229"/>
      <c r="J860" s="229"/>
      <c r="K860" s="229"/>
      <c r="L860" s="229"/>
      <c r="M860" s="229"/>
      <c r="N860" s="229"/>
      <c r="O860" s="229"/>
      <c r="P860" s="229"/>
      <c r="Q860" s="90"/>
      <c r="R860" s="231"/>
      <c r="S860" s="231"/>
      <c r="T860" s="231"/>
      <c r="U860" s="231"/>
      <c r="V860" s="231"/>
      <c r="W860" s="231"/>
      <c r="X860" s="231"/>
    </row>
    <row r="861" spans="1:29" ht="39.75" customHeight="1"/>
    <row r="862" spans="1:29" ht="34.5" customHeight="1"/>
    <row r="863" spans="1:29" ht="24.75" customHeight="1">
      <c r="A863" s="169" t="s">
        <v>12</v>
      </c>
      <c r="B863" s="169"/>
      <c r="C863" s="169"/>
      <c r="D863" s="172" t="str">
        <f>$D$2</f>
        <v>基本登録シートの年度に入力して下さい</v>
      </c>
      <c r="E863" s="172"/>
      <c r="F863" s="172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2"/>
      <c r="R863" s="172"/>
      <c r="S863" s="172"/>
      <c r="T863" s="172"/>
      <c r="U863" s="173"/>
      <c r="V863" s="249" t="s">
        <v>24</v>
      </c>
      <c r="W863" s="250"/>
      <c r="X863" s="251"/>
    </row>
    <row r="864" spans="1:29" ht="26.25" customHeight="1">
      <c r="A864" s="170"/>
      <c r="B864" s="170"/>
      <c r="C864" s="170"/>
      <c r="D864" s="172"/>
      <c r="E864" s="172"/>
      <c r="F864" s="172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2"/>
      <c r="R864" s="172"/>
      <c r="S864" s="172"/>
      <c r="T864" s="172"/>
      <c r="U864" s="173"/>
      <c r="V864" s="233" t="str">
        <f>IF(VLOOKUP(AC871,都個人!$J:$O,2,FALSE)="","",VLOOKUP(AC871,都個人!$J:$O,2,FALSE))</f>
        <v/>
      </c>
      <c r="W864" s="234"/>
      <c r="X864" s="235"/>
    </row>
    <row r="865" spans="1:29" ht="27" customHeight="1">
      <c r="A865" s="177" t="s">
        <v>23</v>
      </c>
      <c r="B865" s="178"/>
      <c r="C865" s="179"/>
      <c r="D865" s="241"/>
      <c r="E865" s="82" t="s">
        <v>22</v>
      </c>
      <c r="F865" s="241"/>
      <c r="G865" s="249" t="s">
        <v>21</v>
      </c>
      <c r="H865" s="250"/>
      <c r="I865" s="251"/>
      <c r="J865" s="255" t="str">
        <f>基本登録!$B$2</f>
        <v>基本登録シートの学校番号に入力して下さい</v>
      </c>
      <c r="K865" s="256"/>
      <c r="L865" s="256"/>
      <c r="M865" s="256"/>
      <c r="N865" s="256"/>
      <c r="O865" s="256"/>
      <c r="P865" s="256"/>
      <c r="Q865" s="256"/>
      <c r="R865" s="256"/>
      <c r="S865" s="256"/>
      <c r="T865" s="257"/>
      <c r="U865" s="83"/>
      <c r="V865" s="236"/>
      <c r="W865" s="237"/>
      <c r="X865" s="238"/>
    </row>
    <row r="866" spans="1:29" ht="9.75" customHeight="1">
      <c r="A866" s="186">
        <f>基本登録!$B$1</f>
        <v>0</v>
      </c>
      <c r="B866" s="187"/>
      <c r="C866" s="188"/>
      <c r="D866" s="252"/>
      <c r="E866" s="258" t="s">
        <v>0</v>
      </c>
      <c r="F866" s="254"/>
      <c r="G866" s="261" t="s">
        <v>20</v>
      </c>
      <c r="H866" s="262"/>
      <c r="I866" s="263"/>
      <c r="J866" s="267">
        <f>基本登録!$B$3</f>
        <v>0</v>
      </c>
      <c r="K866" s="268"/>
      <c r="L866" s="268"/>
      <c r="M866" s="268"/>
      <c r="N866" s="268"/>
      <c r="O866" s="268"/>
      <c r="P866" s="268"/>
      <c r="Q866" s="268"/>
      <c r="R866" s="268"/>
      <c r="S866" s="268"/>
      <c r="T866" s="269"/>
      <c r="U866" s="239"/>
      <c r="V866" s="240"/>
      <c r="W866" s="240"/>
      <c r="X866" s="240"/>
    </row>
    <row r="867" spans="1:29" ht="16.5" customHeight="1">
      <c r="A867" s="189"/>
      <c r="B867" s="190"/>
      <c r="C867" s="191"/>
      <c r="D867" s="252"/>
      <c r="E867" s="259"/>
      <c r="F867" s="254"/>
      <c r="G867" s="264"/>
      <c r="H867" s="265"/>
      <c r="I867" s="266"/>
      <c r="J867" s="270"/>
      <c r="K867" s="271"/>
      <c r="L867" s="271"/>
      <c r="M867" s="271"/>
      <c r="N867" s="271"/>
      <c r="O867" s="271"/>
      <c r="P867" s="271"/>
      <c r="Q867" s="271"/>
      <c r="R867" s="271"/>
      <c r="S867" s="271"/>
      <c r="T867" s="272"/>
      <c r="U867" s="241"/>
      <c r="V867" s="243" t="s">
        <v>19</v>
      </c>
      <c r="W867" s="245" t="s">
        <v>11</v>
      </c>
      <c r="X867" s="246"/>
    </row>
    <row r="868" spans="1:29" ht="27" customHeight="1">
      <c r="A868" s="192"/>
      <c r="B868" s="193"/>
      <c r="C868" s="194"/>
      <c r="D868" s="253"/>
      <c r="E868" s="260"/>
      <c r="F868" s="242"/>
      <c r="G868" s="273" t="s">
        <v>18</v>
      </c>
      <c r="H868" s="274"/>
      <c r="I868" s="275"/>
      <c r="J868" s="80" t="s">
        <v>32</v>
      </c>
      <c r="K868" s="81" t="s">
        <v>33</v>
      </c>
      <c r="L868" s="81" t="s">
        <v>34</v>
      </c>
      <c r="M868" s="81" t="s">
        <v>35</v>
      </c>
      <c r="N868" s="81" t="s">
        <v>36</v>
      </c>
      <c r="O868" s="81" t="s">
        <v>37</v>
      </c>
      <c r="P868" s="81" t="s">
        <v>38</v>
      </c>
      <c r="Q868" s="63" t="str">
        <f>IF(AC871="","",AC871)</f>
        <v/>
      </c>
      <c r="R868" s="81" t="s">
        <v>39</v>
      </c>
      <c r="S868" s="58"/>
      <c r="T868" s="59"/>
      <c r="U868" s="242"/>
      <c r="V868" s="244"/>
      <c r="W868" s="247"/>
      <c r="X868" s="248"/>
    </row>
    <row r="869" spans="1:29" ht="4.5" customHeight="1"/>
    <row r="870" spans="1:29" ht="21.75" customHeight="1">
      <c r="A870" s="66" t="s">
        <v>10</v>
      </c>
      <c r="B870" s="276" t="s">
        <v>9</v>
      </c>
      <c r="C870" s="277"/>
      <c r="D870" s="277"/>
      <c r="E870" s="277"/>
      <c r="F870" s="278"/>
      <c r="G870" s="85" t="s">
        <v>8</v>
      </c>
      <c r="H870" s="86"/>
      <c r="I870" s="279" t="str">
        <f>IFERROR(VLOOKUP(D863,基本登録!$B$8:$G$13,5,FALSE),"")</f>
        <v>予選</v>
      </c>
      <c r="J870" s="279"/>
      <c r="K870" s="279"/>
      <c r="L870" s="87"/>
      <c r="M870" s="86"/>
      <c r="N870" s="279" t="str">
        <f>IFERROR(VLOOKUP(D863,基本登録!$B$8:$G$13,6,FALSE),"")</f>
        <v>準決勝</v>
      </c>
      <c r="O870" s="279"/>
      <c r="P870" s="279"/>
      <c r="Q870" s="87"/>
      <c r="R870" s="91"/>
      <c r="S870" s="277"/>
      <c r="T870" s="277"/>
      <c r="U870" s="277"/>
      <c r="V870" s="92"/>
      <c r="W870" s="280" t="s">
        <v>7</v>
      </c>
      <c r="X870" s="281"/>
    </row>
    <row r="871" spans="1:29" ht="21.75" customHeight="1">
      <c r="A871" s="71" t="str">
        <f>基本登録!$A$16</f>
        <v>１</v>
      </c>
      <c r="B871" s="282" t="str">
        <f>IF('都個人（女子）'!AC871="","",VLOOKUP(AC871,都個人!$J:$O,4,FALSE))</f>
        <v/>
      </c>
      <c r="C871" s="283"/>
      <c r="D871" s="283"/>
      <c r="E871" s="283"/>
      <c r="F871" s="284"/>
      <c r="G871" s="72" t="str">
        <f>IF('都個人（女子）'!AC871="","",VLOOKUP(AC871,都個人!$J:$O,5,FALSE))</f>
        <v/>
      </c>
      <c r="H871" s="84"/>
      <c r="I871" s="84"/>
      <c r="J871" s="84"/>
      <c r="K871" s="57"/>
      <c r="L871" s="89"/>
      <c r="M871" s="84"/>
      <c r="N871" s="84"/>
      <c r="O871" s="84"/>
      <c r="P871" s="57"/>
      <c r="Q871" s="89"/>
      <c r="R871" s="84"/>
      <c r="S871" s="84"/>
      <c r="T871" s="84"/>
      <c r="U871" s="57"/>
      <c r="V871" s="89"/>
      <c r="W871" s="177"/>
      <c r="X871" s="179"/>
      <c r="Y871" s="75"/>
      <c r="AC871" s="54" t="str">
        <f>都個人!J44</f>
        <v/>
      </c>
    </row>
    <row r="872" spans="1:29" ht="21.75" customHeight="1">
      <c r="A872" s="66" t="str">
        <f>基本登録!$A$17</f>
        <v>２</v>
      </c>
      <c r="B872" s="282" t="str">
        <f>IF('都個人（女子）'!AC872="","",VLOOKUP(AC872,都個人!$J:$O,4,FALSE))</f>
        <v/>
      </c>
      <c r="C872" s="283"/>
      <c r="D872" s="283"/>
      <c r="E872" s="283"/>
      <c r="F872" s="284"/>
      <c r="G872" s="72" t="str">
        <f>IF('都個人（女子）'!AC872="","",VLOOKUP(AC872,都個人!$J:$O,5,FALSE))</f>
        <v/>
      </c>
      <c r="H872" s="84"/>
      <c r="I872" s="84"/>
      <c r="J872" s="84"/>
      <c r="K872" s="57"/>
      <c r="L872" s="89"/>
      <c r="M872" s="84"/>
      <c r="N872" s="84"/>
      <c r="O872" s="84"/>
      <c r="P872" s="57"/>
      <c r="Q872" s="89"/>
      <c r="R872" s="84"/>
      <c r="S872" s="84"/>
      <c r="T872" s="84"/>
      <c r="U872" s="57"/>
      <c r="V872" s="89"/>
      <c r="W872" s="177"/>
      <c r="X872" s="179"/>
    </row>
    <row r="873" spans="1:29" ht="21.75" customHeight="1">
      <c r="A873" s="66" t="str">
        <f>基本登録!$A$18</f>
        <v>３</v>
      </c>
      <c r="B873" s="282" t="str">
        <f>IF('都個人（女子）'!AC873="","",VLOOKUP(AC873,都個人!$J:$O,4,FALSE))</f>
        <v/>
      </c>
      <c r="C873" s="283"/>
      <c r="D873" s="283"/>
      <c r="E873" s="283"/>
      <c r="F873" s="284"/>
      <c r="G873" s="72" t="str">
        <f>IF('都個人（女子）'!AC873="","",VLOOKUP(AC873,都個人!$J:$O,5,FALSE))</f>
        <v/>
      </c>
      <c r="H873" s="84"/>
      <c r="I873" s="84"/>
      <c r="J873" s="84"/>
      <c r="K873" s="57"/>
      <c r="L873" s="89"/>
      <c r="M873" s="84"/>
      <c r="N873" s="84"/>
      <c r="O873" s="84"/>
      <c r="P873" s="57"/>
      <c r="Q873" s="89"/>
      <c r="R873" s="84"/>
      <c r="S873" s="84"/>
      <c r="T873" s="84"/>
      <c r="U873" s="57"/>
      <c r="V873" s="89"/>
      <c r="W873" s="177"/>
      <c r="X873" s="179"/>
    </row>
    <row r="874" spans="1:29" ht="21.75" customHeight="1">
      <c r="A874" s="66" t="str">
        <f>基本登録!$A$19</f>
        <v>４</v>
      </c>
      <c r="B874" s="282" t="str">
        <f>IF('都個人（女子）'!AC874="","",VLOOKUP(AC874,都個人!$J:$O,4,FALSE))</f>
        <v/>
      </c>
      <c r="C874" s="283"/>
      <c r="D874" s="283"/>
      <c r="E874" s="283"/>
      <c r="F874" s="284"/>
      <c r="G874" s="72" t="str">
        <f>IF('都個人（女子）'!AC874="","",VLOOKUP(AC874,都個人!$J:$O,5,FALSE))</f>
        <v/>
      </c>
      <c r="H874" s="84"/>
      <c r="I874" s="84"/>
      <c r="J874" s="84"/>
      <c r="K874" s="57"/>
      <c r="L874" s="89"/>
      <c r="M874" s="84"/>
      <c r="N874" s="84"/>
      <c r="O874" s="84"/>
      <c r="P874" s="57"/>
      <c r="Q874" s="89"/>
      <c r="R874" s="84"/>
      <c r="S874" s="84"/>
      <c r="T874" s="84"/>
      <c r="U874" s="57"/>
      <c r="V874" s="89"/>
      <c r="W874" s="177"/>
      <c r="X874" s="179"/>
    </row>
    <row r="875" spans="1:29" ht="21.75" customHeight="1">
      <c r="A875" s="66" t="str">
        <f>基本登録!$A$20</f>
        <v>５</v>
      </c>
      <c r="B875" s="282" t="str">
        <f>IF('都個人（女子）'!AC875="","",VLOOKUP(AC875,都個人!$J:$O,4,FALSE))</f>
        <v/>
      </c>
      <c r="C875" s="283"/>
      <c r="D875" s="283"/>
      <c r="E875" s="283"/>
      <c r="F875" s="284"/>
      <c r="G875" s="72" t="str">
        <f>IF('都個人（女子）'!AC875="","",VLOOKUP(AC875,都個人!$J:$O,5,FALSE))</f>
        <v/>
      </c>
      <c r="H875" s="84"/>
      <c r="I875" s="84"/>
      <c r="J875" s="84"/>
      <c r="K875" s="57"/>
      <c r="L875" s="89"/>
      <c r="M875" s="84"/>
      <c r="N875" s="84"/>
      <c r="O875" s="84"/>
      <c r="P875" s="57"/>
      <c r="Q875" s="89"/>
      <c r="R875" s="84"/>
      <c r="S875" s="84"/>
      <c r="T875" s="84"/>
      <c r="U875" s="57"/>
      <c r="V875" s="89"/>
      <c r="W875" s="177"/>
      <c r="X875" s="179"/>
    </row>
    <row r="876" spans="1:29" ht="21.75" customHeight="1">
      <c r="A876" s="66" t="str">
        <f>基本登録!$A$21</f>
        <v>補</v>
      </c>
      <c r="B876" s="282" t="str">
        <f>IF('都個人（女子）'!AC876="","",VLOOKUP(AC876,都個人!$J:$O,4,FALSE))</f>
        <v/>
      </c>
      <c r="C876" s="283"/>
      <c r="D876" s="283"/>
      <c r="E876" s="283"/>
      <c r="F876" s="284"/>
      <c r="G876" s="72" t="str">
        <f>IF('都個人（女子）'!AC876="","",VLOOKUP(AC876,都個人!$J:$O,5,FALSE))</f>
        <v/>
      </c>
      <c r="H876" s="66"/>
      <c r="I876" s="66"/>
      <c r="J876" s="66"/>
      <c r="K876" s="88"/>
      <c r="L876" s="89"/>
      <c r="M876" s="66"/>
      <c r="N876" s="66"/>
      <c r="O876" s="66"/>
      <c r="P876" s="88"/>
      <c r="Q876" s="89"/>
      <c r="R876" s="66"/>
      <c r="S876" s="66"/>
      <c r="T876" s="66"/>
      <c r="U876" s="88"/>
      <c r="V876" s="89"/>
      <c r="W876" s="177"/>
      <c r="X876" s="179"/>
    </row>
    <row r="877" spans="1:29" ht="19.5" customHeight="1">
      <c r="A877" s="177"/>
      <c r="B877" s="285"/>
      <c r="C877" s="285"/>
      <c r="D877" s="285"/>
      <c r="E877" s="285"/>
      <c r="F877" s="285"/>
      <c r="G877" s="286"/>
      <c r="H877" s="280" t="s">
        <v>5</v>
      </c>
      <c r="I877" s="287"/>
      <c r="J877" s="287"/>
      <c r="K877" s="287"/>
      <c r="L877" s="89"/>
      <c r="M877" s="280" t="s">
        <v>5</v>
      </c>
      <c r="N877" s="287"/>
      <c r="O877" s="287"/>
      <c r="P877" s="287"/>
      <c r="Q877" s="89"/>
      <c r="R877" s="280" t="s">
        <v>5</v>
      </c>
      <c r="S877" s="287"/>
      <c r="T877" s="287"/>
      <c r="U877" s="287"/>
      <c r="V877" s="89"/>
      <c r="W877" s="177"/>
      <c r="X877" s="179"/>
    </row>
    <row r="878" spans="1:29" ht="24.75" customHeight="1">
      <c r="A878" s="276" t="s">
        <v>4</v>
      </c>
      <c r="B878" s="279"/>
      <c r="C878" s="279"/>
      <c r="D878" s="279"/>
      <c r="E878" s="279"/>
      <c r="F878" s="279"/>
      <c r="G878" s="278"/>
      <c r="H878" s="177"/>
      <c r="I878" s="178"/>
      <c r="J878" s="178"/>
      <c r="K878" s="178"/>
      <c r="L878" s="179"/>
      <c r="M878" s="177"/>
      <c r="N878" s="178"/>
      <c r="O878" s="178"/>
      <c r="P878" s="178"/>
      <c r="Q878" s="179"/>
      <c r="R878" s="177"/>
      <c r="S878" s="178"/>
      <c r="T878" s="178"/>
      <c r="U878" s="178"/>
      <c r="V878" s="179"/>
      <c r="W878" s="177"/>
      <c r="X878" s="179"/>
    </row>
    <row r="879" spans="1:29" ht="4.5" customHeight="1">
      <c r="A879" s="288"/>
      <c r="B879" s="240"/>
      <c r="C879" s="240"/>
      <c r="D879" s="240"/>
      <c r="E879" s="240"/>
      <c r="F879" s="240"/>
      <c r="G879" s="240"/>
      <c r="H879" s="240"/>
      <c r="I879" s="240"/>
      <c r="J879" s="240"/>
      <c r="K879" s="240"/>
      <c r="L879" s="240"/>
      <c r="M879" s="240"/>
      <c r="N879" s="240"/>
      <c r="O879" s="240"/>
      <c r="P879" s="240"/>
      <c r="Q879" s="240"/>
      <c r="R879" s="240"/>
      <c r="S879" s="240"/>
      <c r="T879" s="240"/>
      <c r="U879" s="240"/>
      <c r="V879" s="240"/>
      <c r="W879" s="240"/>
      <c r="X879" s="240"/>
    </row>
    <row r="880" spans="1:29">
      <c r="A880" s="229" t="s">
        <v>63</v>
      </c>
      <c r="B880" s="229"/>
      <c r="C880" s="229"/>
      <c r="D880" s="229"/>
      <c r="E880" s="229"/>
      <c r="F880" s="229"/>
      <c r="G880" s="229"/>
      <c r="H880" s="229"/>
      <c r="I880" s="229"/>
      <c r="J880" s="229"/>
      <c r="K880" s="229"/>
      <c r="L880" s="229"/>
      <c r="M880" s="229"/>
      <c r="N880" s="229"/>
      <c r="O880" s="229"/>
      <c r="P880" s="229"/>
      <c r="Q880" s="230"/>
      <c r="R880" s="231" t="s">
        <v>3</v>
      </c>
      <c r="S880" s="231"/>
      <c r="T880" s="231"/>
      <c r="U880" s="231"/>
      <c r="V880" s="231"/>
      <c r="W880" s="231"/>
      <c r="X880" s="231"/>
    </row>
    <row r="881" spans="1:29">
      <c r="A881" s="229" t="s">
        <v>2</v>
      </c>
      <c r="B881" s="229"/>
      <c r="C881" s="229"/>
      <c r="D881" s="229"/>
      <c r="E881" s="229"/>
      <c r="F881" s="229"/>
      <c r="G881" s="229"/>
      <c r="H881" s="229"/>
      <c r="I881" s="229"/>
      <c r="J881" s="229"/>
      <c r="K881" s="229"/>
      <c r="L881" s="229"/>
      <c r="M881" s="229"/>
      <c r="N881" s="229"/>
      <c r="O881" s="229"/>
      <c r="P881" s="229"/>
      <c r="Q881" s="90"/>
      <c r="R881" s="231"/>
      <c r="S881" s="231"/>
      <c r="T881" s="231"/>
      <c r="U881" s="231"/>
      <c r="V881" s="231"/>
      <c r="W881" s="231"/>
      <c r="X881" s="231"/>
    </row>
    <row r="882" spans="1:29" ht="39.75" customHeight="1"/>
    <row r="883" spans="1:29" ht="34.5" customHeight="1"/>
    <row r="884" spans="1:29" ht="24.75" customHeight="1">
      <c r="A884" s="169" t="s">
        <v>12</v>
      </c>
      <c r="B884" s="169"/>
      <c r="C884" s="169"/>
      <c r="D884" s="172" t="str">
        <f>$D$2</f>
        <v>基本登録シートの年度に入力して下さい</v>
      </c>
      <c r="E884" s="172"/>
      <c r="F884" s="172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2"/>
      <c r="R884" s="172"/>
      <c r="S884" s="172"/>
      <c r="T884" s="172"/>
      <c r="U884" s="173"/>
      <c r="V884" s="249" t="s">
        <v>24</v>
      </c>
      <c r="W884" s="250"/>
      <c r="X884" s="251"/>
    </row>
    <row r="885" spans="1:29" ht="26.25" customHeight="1">
      <c r="A885" s="170"/>
      <c r="B885" s="170"/>
      <c r="C885" s="170"/>
      <c r="D885" s="172"/>
      <c r="E885" s="172"/>
      <c r="F885" s="172"/>
      <c r="G885" s="172"/>
      <c r="H885" s="172"/>
      <c r="I885" s="172"/>
      <c r="J885" s="172"/>
      <c r="K885" s="172"/>
      <c r="L885" s="172"/>
      <c r="M885" s="172"/>
      <c r="N885" s="172"/>
      <c r="O885" s="172"/>
      <c r="P885" s="172"/>
      <c r="Q885" s="172"/>
      <c r="R885" s="172"/>
      <c r="S885" s="172"/>
      <c r="T885" s="172"/>
      <c r="U885" s="173"/>
      <c r="V885" s="233" t="str">
        <f>IF(VLOOKUP(AC892,都個人!$J:$O,2,FALSE)="","",VLOOKUP(AC892,都個人!$J:$O,2,FALSE))</f>
        <v/>
      </c>
      <c r="W885" s="234"/>
      <c r="X885" s="235"/>
    </row>
    <row r="886" spans="1:29" ht="27" customHeight="1">
      <c r="A886" s="177" t="s">
        <v>23</v>
      </c>
      <c r="B886" s="178"/>
      <c r="C886" s="179"/>
      <c r="D886" s="241"/>
      <c r="E886" s="82" t="s">
        <v>22</v>
      </c>
      <c r="F886" s="241"/>
      <c r="G886" s="249" t="s">
        <v>21</v>
      </c>
      <c r="H886" s="250"/>
      <c r="I886" s="251"/>
      <c r="J886" s="255" t="str">
        <f>基本登録!$B$2</f>
        <v>基本登録シートの学校番号に入力して下さい</v>
      </c>
      <c r="K886" s="256"/>
      <c r="L886" s="256"/>
      <c r="M886" s="256"/>
      <c r="N886" s="256"/>
      <c r="O886" s="256"/>
      <c r="P886" s="256"/>
      <c r="Q886" s="256"/>
      <c r="R886" s="256"/>
      <c r="S886" s="256"/>
      <c r="T886" s="257"/>
      <c r="U886" s="83"/>
      <c r="V886" s="236"/>
      <c r="W886" s="237"/>
      <c r="X886" s="238"/>
    </row>
    <row r="887" spans="1:29" ht="9.75" customHeight="1">
      <c r="A887" s="186">
        <f>基本登録!$B$1</f>
        <v>0</v>
      </c>
      <c r="B887" s="187"/>
      <c r="C887" s="188"/>
      <c r="D887" s="252"/>
      <c r="E887" s="258" t="s">
        <v>0</v>
      </c>
      <c r="F887" s="254"/>
      <c r="G887" s="261" t="s">
        <v>20</v>
      </c>
      <c r="H887" s="262"/>
      <c r="I887" s="263"/>
      <c r="J887" s="267">
        <f>基本登録!$B$3</f>
        <v>0</v>
      </c>
      <c r="K887" s="268"/>
      <c r="L887" s="268"/>
      <c r="M887" s="268"/>
      <c r="N887" s="268"/>
      <c r="O887" s="268"/>
      <c r="P887" s="268"/>
      <c r="Q887" s="268"/>
      <c r="R887" s="268"/>
      <c r="S887" s="268"/>
      <c r="T887" s="269"/>
      <c r="U887" s="239"/>
      <c r="V887" s="240"/>
      <c r="W887" s="240"/>
      <c r="X887" s="240"/>
    </row>
    <row r="888" spans="1:29" ht="16.5" customHeight="1">
      <c r="A888" s="189"/>
      <c r="B888" s="190"/>
      <c r="C888" s="191"/>
      <c r="D888" s="252"/>
      <c r="E888" s="259"/>
      <c r="F888" s="254"/>
      <c r="G888" s="264"/>
      <c r="H888" s="265"/>
      <c r="I888" s="266"/>
      <c r="J888" s="270"/>
      <c r="K888" s="271"/>
      <c r="L888" s="271"/>
      <c r="M888" s="271"/>
      <c r="N888" s="271"/>
      <c r="O888" s="271"/>
      <c r="P888" s="271"/>
      <c r="Q888" s="271"/>
      <c r="R888" s="271"/>
      <c r="S888" s="271"/>
      <c r="T888" s="272"/>
      <c r="U888" s="241"/>
      <c r="V888" s="243" t="s">
        <v>19</v>
      </c>
      <c r="W888" s="245" t="s">
        <v>11</v>
      </c>
      <c r="X888" s="246"/>
    </row>
    <row r="889" spans="1:29" ht="27" customHeight="1">
      <c r="A889" s="192"/>
      <c r="B889" s="193"/>
      <c r="C889" s="194"/>
      <c r="D889" s="253"/>
      <c r="E889" s="260"/>
      <c r="F889" s="242"/>
      <c r="G889" s="273" t="s">
        <v>18</v>
      </c>
      <c r="H889" s="274"/>
      <c r="I889" s="275"/>
      <c r="J889" s="80" t="s">
        <v>32</v>
      </c>
      <c r="K889" s="81" t="s">
        <v>33</v>
      </c>
      <c r="L889" s="81" t="s">
        <v>34</v>
      </c>
      <c r="M889" s="81" t="s">
        <v>35</v>
      </c>
      <c r="N889" s="81" t="s">
        <v>36</v>
      </c>
      <c r="O889" s="81" t="s">
        <v>37</v>
      </c>
      <c r="P889" s="81" t="s">
        <v>38</v>
      </c>
      <c r="Q889" s="63" t="str">
        <f>IF(AC892="","",AC892)</f>
        <v/>
      </c>
      <c r="R889" s="81" t="s">
        <v>39</v>
      </c>
      <c r="S889" s="58"/>
      <c r="T889" s="59"/>
      <c r="U889" s="242"/>
      <c r="V889" s="244"/>
      <c r="W889" s="247"/>
      <c r="X889" s="248"/>
    </row>
    <row r="890" spans="1:29" ht="4.5" customHeight="1"/>
    <row r="891" spans="1:29" ht="21.75" customHeight="1">
      <c r="A891" s="66" t="s">
        <v>10</v>
      </c>
      <c r="B891" s="276" t="s">
        <v>9</v>
      </c>
      <c r="C891" s="277"/>
      <c r="D891" s="277"/>
      <c r="E891" s="277"/>
      <c r="F891" s="278"/>
      <c r="G891" s="85" t="s">
        <v>8</v>
      </c>
      <c r="H891" s="86"/>
      <c r="I891" s="279" t="str">
        <f>IFERROR(VLOOKUP(D884,基本登録!$B$8:$G$13,5,FALSE),"")</f>
        <v>予選</v>
      </c>
      <c r="J891" s="279"/>
      <c r="K891" s="279"/>
      <c r="L891" s="87"/>
      <c r="M891" s="86"/>
      <c r="N891" s="279" t="str">
        <f>IFERROR(VLOOKUP(D884,基本登録!$B$8:$G$13,6,FALSE),"")</f>
        <v>準決勝</v>
      </c>
      <c r="O891" s="279"/>
      <c r="P891" s="279"/>
      <c r="Q891" s="87"/>
      <c r="R891" s="91"/>
      <c r="S891" s="277"/>
      <c r="T891" s="277"/>
      <c r="U891" s="277"/>
      <c r="V891" s="92"/>
      <c r="W891" s="280" t="s">
        <v>7</v>
      </c>
      <c r="X891" s="281"/>
    </row>
    <row r="892" spans="1:29" ht="21.75" customHeight="1">
      <c r="A892" s="71" t="str">
        <f>基本登録!$A$16</f>
        <v>１</v>
      </c>
      <c r="B892" s="282" t="str">
        <f>IF('都個人（女子）'!AC892="","",VLOOKUP(AC892,都個人!$J:$O,4,FALSE))</f>
        <v/>
      </c>
      <c r="C892" s="283"/>
      <c r="D892" s="283"/>
      <c r="E892" s="283"/>
      <c r="F892" s="284"/>
      <c r="G892" s="72" t="str">
        <f>IF('都個人（女子）'!AC892="","",VLOOKUP(AC892,都個人!$J:$O,5,FALSE))</f>
        <v/>
      </c>
      <c r="H892" s="84"/>
      <c r="I892" s="84"/>
      <c r="J892" s="84"/>
      <c r="K892" s="57"/>
      <c r="L892" s="89"/>
      <c r="M892" s="84"/>
      <c r="N892" s="84"/>
      <c r="O892" s="84"/>
      <c r="P892" s="57"/>
      <c r="Q892" s="89"/>
      <c r="R892" s="84"/>
      <c r="S892" s="84"/>
      <c r="T892" s="84"/>
      <c r="U892" s="57"/>
      <c r="V892" s="89"/>
      <c r="W892" s="177"/>
      <c r="X892" s="179"/>
      <c r="Y892" s="75"/>
      <c r="AC892" s="54" t="str">
        <f>都個人!J45</f>
        <v/>
      </c>
    </row>
    <row r="893" spans="1:29" ht="21.75" customHeight="1">
      <c r="A893" s="66" t="str">
        <f>基本登録!$A$17</f>
        <v>２</v>
      </c>
      <c r="B893" s="282" t="str">
        <f>IF('都個人（女子）'!AC893="","",VLOOKUP(AC893,都個人!$J:$O,4,FALSE))</f>
        <v/>
      </c>
      <c r="C893" s="283"/>
      <c r="D893" s="283"/>
      <c r="E893" s="283"/>
      <c r="F893" s="284"/>
      <c r="G893" s="72" t="str">
        <f>IF('都個人（女子）'!AC893="","",VLOOKUP(AC893,都個人!$J:$O,5,FALSE))</f>
        <v/>
      </c>
      <c r="H893" s="84"/>
      <c r="I893" s="84"/>
      <c r="J893" s="84"/>
      <c r="K893" s="57"/>
      <c r="L893" s="89"/>
      <c r="M893" s="84"/>
      <c r="N893" s="84"/>
      <c r="O893" s="84"/>
      <c r="P893" s="57"/>
      <c r="Q893" s="89"/>
      <c r="R893" s="84"/>
      <c r="S893" s="84"/>
      <c r="T893" s="84"/>
      <c r="U893" s="57"/>
      <c r="V893" s="89"/>
      <c r="W893" s="177"/>
      <c r="X893" s="179"/>
    </row>
    <row r="894" spans="1:29" ht="21.75" customHeight="1">
      <c r="A894" s="66" t="str">
        <f>基本登録!$A$18</f>
        <v>３</v>
      </c>
      <c r="B894" s="282" t="str">
        <f>IF('都個人（女子）'!AC894="","",VLOOKUP(AC894,都個人!$J:$O,4,FALSE))</f>
        <v/>
      </c>
      <c r="C894" s="283"/>
      <c r="D894" s="283"/>
      <c r="E894" s="283"/>
      <c r="F894" s="284"/>
      <c r="G894" s="72" t="str">
        <f>IF('都個人（女子）'!AC894="","",VLOOKUP(AC894,都個人!$J:$O,5,FALSE))</f>
        <v/>
      </c>
      <c r="H894" s="84"/>
      <c r="I894" s="84"/>
      <c r="J894" s="84"/>
      <c r="K894" s="57"/>
      <c r="L894" s="89"/>
      <c r="M894" s="84"/>
      <c r="N894" s="84"/>
      <c r="O894" s="84"/>
      <c r="P894" s="57"/>
      <c r="Q894" s="89"/>
      <c r="R894" s="84"/>
      <c r="S894" s="84"/>
      <c r="T894" s="84"/>
      <c r="U894" s="57"/>
      <c r="V894" s="89"/>
      <c r="W894" s="177"/>
      <c r="X894" s="179"/>
    </row>
    <row r="895" spans="1:29" ht="21.75" customHeight="1">
      <c r="A895" s="66" t="str">
        <f>基本登録!$A$19</f>
        <v>４</v>
      </c>
      <c r="B895" s="282" t="str">
        <f>IF('都個人（女子）'!AC895="","",VLOOKUP(AC895,都個人!$J:$O,4,FALSE))</f>
        <v/>
      </c>
      <c r="C895" s="283"/>
      <c r="D895" s="283"/>
      <c r="E895" s="283"/>
      <c r="F895" s="284"/>
      <c r="G895" s="72" t="str">
        <f>IF('都個人（女子）'!AC895="","",VLOOKUP(AC895,都個人!$J:$O,5,FALSE))</f>
        <v/>
      </c>
      <c r="H895" s="84"/>
      <c r="I895" s="84"/>
      <c r="J895" s="84"/>
      <c r="K895" s="57"/>
      <c r="L895" s="89"/>
      <c r="M895" s="84"/>
      <c r="N895" s="84"/>
      <c r="O895" s="84"/>
      <c r="P895" s="57"/>
      <c r="Q895" s="89"/>
      <c r="R895" s="84"/>
      <c r="S895" s="84"/>
      <c r="T895" s="84"/>
      <c r="U895" s="57"/>
      <c r="V895" s="89"/>
      <c r="W895" s="177"/>
      <c r="X895" s="179"/>
    </row>
    <row r="896" spans="1:29" ht="21.75" customHeight="1">
      <c r="A896" s="66" t="str">
        <f>基本登録!$A$20</f>
        <v>５</v>
      </c>
      <c r="B896" s="282" t="str">
        <f>IF('都個人（女子）'!AC896="","",VLOOKUP(AC896,都個人!$J:$O,4,FALSE))</f>
        <v/>
      </c>
      <c r="C896" s="283"/>
      <c r="D896" s="283"/>
      <c r="E896" s="283"/>
      <c r="F896" s="284"/>
      <c r="G896" s="72" t="str">
        <f>IF('都個人（女子）'!AC896="","",VLOOKUP(AC896,都個人!$J:$O,5,FALSE))</f>
        <v/>
      </c>
      <c r="H896" s="84"/>
      <c r="I896" s="84"/>
      <c r="J896" s="84"/>
      <c r="K896" s="57"/>
      <c r="L896" s="89"/>
      <c r="M896" s="84"/>
      <c r="N896" s="84"/>
      <c r="O896" s="84"/>
      <c r="P896" s="57"/>
      <c r="Q896" s="89"/>
      <c r="R896" s="84"/>
      <c r="S896" s="84"/>
      <c r="T896" s="84"/>
      <c r="U896" s="57"/>
      <c r="V896" s="89"/>
      <c r="W896" s="177"/>
      <c r="X896" s="179"/>
    </row>
    <row r="897" spans="1:24" ht="21.75" customHeight="1">
      <c r="A897" s="66" t="str">
        <f>基本登録!$A$21</f>
        <v>補</v>
      </c>
      <c r="B897" s="282" t="str">
        <f>IF('都個人（女子）'!AC897="","",VLOOKUP(AC897,都個人!$J:$O,4,FALSE))</f>
        <v/>
      </c>
      <c r="C897" s="283"/>
      <c r="D897" s="283"/>
      <c r="E897" s="283"/>
      <c r="F897" s="284"/>
      <c r="G897" s="72" t="str">
        <f>IF('都個人（女子）'!AC897="","",VLOOKUP(AC897,都個人!$J:$O,5,FALSE))</f>
        <v/>
      </c>
      <c r="H897" s="66"/>
      <c r="I897" s="66"/>
      <c r="J897" s="66"/>
      <c r="K897" s="88"/>
      <c r="L897" s="89"/>
      <c r="M897" s="66"/>
      <c r="N897" s="66"/>
      <c r="O897" s="66"/>
      <c r="P897" s="88"/>
      <c r="Q897" s="89"/>
      <c r="R897" s="66"/>
      <c r="S897" s="66"/>
      <c r="T897" s="66"/>
      <c r="U897" s="88"/>
      <c r="V897" s="89"/>
      <c r="W897" s="177"/>
      <c r="X897" s="179"/>
    </row>
    <row r="898" spans="1:24" ht="19.5" customHeight="1">
      <c r="A898" s="177"/>
      <c r="B898" s="285"/>
      <c r="C898" s="285"/>
      <c r="D898" s="285"/>
      <c r="E898" s="285"/>
      <c r="F898" s="285"/>
      <c r="G898" s="286"/>
      <c r="H898" s="280" t="s">
        <v>5</v>
      </c>
      <c r="I898" s="287"/>
      <c r="J898" s="287"/>
      <c r="K898" s="287"/>
      <c r="L898" s="89"/>
      <c r="M898" s="280" t="s">
        <v>5</v>
      </c>
      <c r="N898" s="287"/>
      <c r="O898" s="287"/>
      <c r="P898" s="287"/>
      <c r="Q898" s="89"/>
      <c r="R898" s="280" t="s">
        <v>5</v>
      </c>
      <c r="S898" s="287"/>
      <c r="T898" s="287"/>
      <c r="U898" s="287"/>
      <c r="V898" s="89"/>
      <c r="W898" s="177"/>
      <c r="X898" s="179"/>
    </row>
    <row r="899" spans="1:24" ht="24.75" customHeight="1">
      <c r="A899" s="276" t="s">
        <v>4</v>
      </c>
      <c r="B899" s="279"/>
      <c r="C899" s="279"/>
      <c r="D899" s="279"/>
      <c r="E899" s="279"/>
      <c r="F899" s="279"/>
      <c r="G899" s="278"/>
      <c r="H899" s="177"/>
      <c r="I899" s="178"/>
      <c r="J899" s="178"/>
      <c r="K899" s="178"/>
      <c r="L899" s="179"/>
      <c r="M899" s="177"/>
      <c r="N899" s="178"/>
      <c r="O899" s="178"/>
      <c r="P899" s="178"/>
      <c r="Q899" s="179"/>
      <c r="R899" s="177"/>
      <c r="S899" s="178"/>
      <c r="T899" s="178"/>
      <c r="U899" s="178"/>
      <c r="V899" s="179"/>
      <c r="W899" s="177"/>
      <c r="X899" s="179"/>
    </row>
    <row r="900" spans="1:24" ht="4.5" customHeight="1">
      <c r="A900" s="288"/>
      <c r="B900" s="240"/>
      <c r="C900" s="240"/>
      <c r="D900" s="240"/>
      <c r="E900" s="240"/>
      <c r="F900" s="240"/>
      <c r="G900" s="240"/>
      <c r="H900" s="240"/>
      <c r="I900" s="240"/>
      <c r="J900" s="240"/>
      <c r="K900" s="240"/>
      <c r="L900" s="240"/>
      <c r="M900" s="240"/>
      <c r="N900" s="240"/>
      <c r="O900" s="240"/>
      <c r="P900" s="240"/>
      <c r="Q900" s="240"/>
      <c r="R900" s="240"/>
      <c r="S900" s="240"/>
      <c r="T900" s="240"/>
      <c r="U900" s="240"/>
      <c r="V900" s="240"/>
      <c r="W900" s="240"/>
      <c r="X900" s="240"/>
    </row>
    <row r="901" spans="1:24">
      <c r="A901" s="229" t="s">
        <v>63</v>
      </c>
      <c r="B901" s="229"/>
      <c r="C901" s="229"/>
      <c r="D901" s="229"/>
      <c r="E901" s="229"/>
      <c r="F901" s="229"/>
      <c r="G901" s="229"/>
      <c r="H901" s="229"/>
      <c r="I901" s="229"/>
      <c r="J901" s="229"/>
      <c r="K901" s="229"/>
      <c r="L901" s="229"/>
      <c r="M901" s="229"/>
      <c r="N901" s="229"/>
      <c r="O901" s="229"/>
      <c r="P901" s="229"/>
      <c r="Q901" s="230"/>
      <c r="R901" s="231" t="s">
        <v>3</v>
      </c>
      <c r="S901" s="231"/>
      <c r="T901" s="231"/>
      <c r="U901" s="231"/>
      <c r="V901" s="231"/>
      <c r="W901" s="231"/>
      <c r="X901" s="231"/>
    </row>
    <row r="902" spans="1:24">
      <c r="A902" s="229" t="s">
        <v>2</v>
      </c>
      <c r="B902" s="229"/>
      <c r="C902" s="229"/>
      <c r="D902" s="229"/>
      <c r="E902" s="229"/>
      <c r="F902" s="229"/>
      <c r="G902" s="229"/>
      <c r="H902" s="229"/>
      <c r="I902" s="229"/>
      <c r="J902" s="229"/>
      <c r="K902" s="229"/>
      <c r="L902" s="229"/>
      <c r="M902" s="229"/>
      <c r="N902" s="229"/>
      <c r="O902" s="229"/>
      <c r="P902" s="229"/>
      <c r="Q902" s="90"/>
      <c r="R902" s="231"/>
      <c r="S902" s="231"/>
      <c r="T902" s="231"/>
      <c r="U902" s="231"/>
      <c r="V902" s="231"/>
      <c r="W902" s="231"/>
      <c r="X902" s="231"/>
    </row>
    <row r="903" spans="1:24" ht="39.75" customHeight="1"/>
    <row r="904" spans="1:24" ht="34.5" customHeight="1"/>
    <row r="905" spans="1:24" ht="24.75" customHeight="1">
      <c r="A905" s="169" t="s">
        <v>12</v>
      </c>
      <c r="B905" s="169"/>
      <c r="C905" s="169"/>
      <c r="D905" s="172" t="str">
        <f>$D$2</f>
        <v>基本登録シートの年度に入力して下さい</v>
      </c>
      <c r="E905" s="172"/>
      <c r="F905" s="172"/>
      <c r="G905" s="172"/>
      <c r="H905" s="172"/>
      <c r="I905" s="172"/>
      <c r="J905" s="172"/>
      <c r="K905" s="172"/>
      <c r="L905" s="172"/>
      <c r="M905" s="172"/>
      <c r="N905" s="172"/>
      <c r="O905" s="172"/>
      <c r="P905" s="172"/>
      <c r="Q905" s="172"/>
      <c r="R905" s="172"/>
      <c r="S905" s="172"/>
      <c r="T905" s="172"/>
      <c r="U905" s="173"/>
      <c r="V905" s="249" t="s">
        <v>24</v>
      </c>
      <c r="W905" s="250"/>
      <c r="X905" s="251"/>
    </row>
    <row r="906" spans="1:24" ht="26.25" customHeight="1">
      <c r="A906" s="170"/>
      <c r="B906" s="170"/>
      <c r="C906" s="170"/>
      <c r="D906" s="172"/>
      <c r="E906" s="172"/>
      <c r="F906" s="172"/>
      <c r="G906" s="172"/>
      <c r="H906" s="172"/>
      <c r="I906" s="172"/>
      <c r="J906" s="172"/>
      <c r="K906" s="172"/>
      <c r="L906" s="172"/>
      <c r="M906" s="172"/>
      <c r="N906" s="172"/>
      <c r="O906" s="172"/>
      <c r="P906" s="172"/>
      <c r="Q906" s="172"/>
      <c r="R906" s="172"/>
      <c r="S906" s="172"/>
      <c r="T906" s="172"/>
      <c r="U906" s="173"/>
      <c r="V906" s="233" t="str">
        <f>IF(VLOOKUP(AC913,都個人!$J:$O,2,FALSE)="","",VLOOKUP(AC913,都個人!$J:$O,2,FALSE))</f>
        <v/>
      </c>
      <c r="W906" s="234"/>
      <c r="X906" s="235"/>
    </row>
    <row r="907" spans="1:24" ht="27" customHeight="1">
      <c r="A907" s="177" t="s">
        <v>23</v>
      </c>
      <c r="B907" s="178"/>
      <c r="C907" s="179"/>
      <c r="D907" s="241"/>
      <c r="E907" s="82" t="s">
        <v>22</v>
      </c>
      <c r="F907" s="241"/>
      <c r="G907" s="249" t="s">
        <v>21</v>
      </c>
      <c r="H907" s="250"/>
      <c r="I907" s="251"/>
      <c r="J907" s="255" t="str">
        <f>基本登録!$B$2</f>
        <v>基本登録シートの学校番号に入力して下さい</v>
      </c>
      <c r="K907" s="256"/>
      <c r="L907" s="256"/>
      <c r="M907" s="256"/>
      <c r="N907" s="256"/>
      <c r="O907" s="256"/>
      <c r="P907" s="256"/>
      <c r="Q907" s="256"/>
      <c r="R907" s="256"/>
      <c r="S907" s="256"/>
      <c r="T907" s="257"/>
      <c r="U907" s="83"/>
      <c r="V907" s="236"/>
      <c r="W907" s="237"/>
      <c r="X907" s="238"/>
    </row>
    <row r="908" spans="1:24" ht="9.75" customHeight="1">
      <c r="A908" s="186">
        <f>基本登録!$B$1</f>
        <v>0</v>
      </c>
      <c r="B908" s="187"/>
      <c r="C908" s="188"/>
      <c r="D908" s="252"/>
      <c r="E908" s="258" t="s">
        <v>0</v>
      </c>
      <c r="F908" s="254"/>
      <c r="G908" s="261" t="s">
        <v>20</v>
      </c>
      <c r="H908" s="262"/>
      <c r="I908" s="263"/>
      <c r="J908" s="267">
        <f>基本登録!$B$3</f>
        <v>0</v>
      </c>
      <c r="K908" s="268"/>
      <c r="L908" s="268"/>
      <c r="M908" s="268"/>
      <c r="N908" s="268"/>
      <c r="O908" s="268"/>
      <c r="P908" s="268"/>
      <c r="Q908" s="268"/>
      <c r="R908" s="268"/>
      <c r="S908" s="268"/>
      <c r="T908" s="269"/>
      <c r="U908" s="239"/>
      <c r="V908" s="240"/>
      <c r="W908" s="240"/>
      <c r="X908" s="240"/>
    </row>
    <row r="909" spans="1:24" ht="16.5" customHeight="1">
      <c r="A909" s="189"/>
      <c r="B909" s="190"/>
      <c r="C909" s="191"/>
      <c r="D909" s="252"/>
      <c r="E909" s="259"/>
      <c r="F909" s="254"/>
      <c r="G909" s="264"/>
      <c r="H909" s="265"/>
      <c r="I909" s="266"/>
      <c r="J909" s="270"/>
      <c r="K909" s="271"/>
      <c r="L909" s="271"/>
      <c r="M909" s="271"/>
      <c r="N909" s="271"/>
      <c r="O909" s="271"/>
      <c r="P909" s="271"/>
      <c r="Q909" s="271"/>
      <c r="R909" s="271"/>
      <c r="S909" s="271"/>
      <c r="T909" s="272"/>
      <c r="U909" s="241"/>
      <c r="V909" s="243" t="s">
        <v>19</v>
      </c>
      <c r="W909" s="245" t="s">
        <v>11</v>
      </c>
      <c r="X909" s="246"/>
    </row>
    <row r="910" spans="1:24" ht="27" customHeight="1">
      <c r="A910" s="192"/>
      <c r="B910" s="193"/>
      <c r="C910" s="194"/>
      <c r="D910" s="253"/>
      <c r="E910" s="260"/>
      <c r="F910" s="242"/>
      <c r="G910" s="273" t="s">
        <v>18</v>
      </c>
      <c r="H910" s="274"/>
      <c r="I910" s="275"/>
      <c r="J910" s="80" t="s">
        <v>32</v>
      </c>
      <c r="K910" s="81" t="s">
        <v>33</v>
      </c>
      <c r="L910" s="81" t="s">
        <v>34</v>
      </c>
      <c r="M910" s="81" t="s">
        <v>35</v>
      </c>
      <c r="N910" s="81" t="s">
        <v>36</v>
      </c>
      <c r="O910" s="81" t="s">
        <v>37</v>
      </c>
      <c r="P910" s="81" t="s">
        <v>38</v>
      </c>
      <c r="Q910" s="63" t="str">
        <f>IF(AC913="","",AC913)</f>
        <v/>
      </c>
      <c r="R910" s="81" t="s">
        <v>39</v>
      </c>
      <c r="S910" s="58"/>
      <c r="T910" s="59"/>
      <c r="U910" s="242"/>
      <c r="V910" s="244"/>
      <c r="W910" s="247"/>
      <c r="X910" s="248"/>
    </row>
    <row r="911" spans="1:24" ht="4.5" customHeight="1"/>
    <row r="912" spans="1:24" ht="21.75" customHeight="1">
      <c r="A912" s="66" t="s">
        <v>10</v>
      </c>
      <c r="B912" s="276" t="s">
        <v>9</v>
      </c>
      <c r="C912" s="277"/>
      <c r="D912" s="277"/>
      <c r="E912" s="277"/>
      <c r="F912" s="278"/>
      <c r="G912" s="85" t="s">
        <v>8</v>
      </c>
      <c r="H912" s="86"/>
      <c r="I912" s="279" t="str">
        <f>IFERROR(VLOOKUP(D905,基本登録!$B$8:$G$13,5,FALSE),"")</f>
        <v>予選</v>
      </c>
      <c r="J912" s="279"/>
      <c r="K912" s="279"/>
      <c r="L912" s="87"/>
      <c r="M912" s="86"/>
      <c r="N912" s="279" t="str">
        <f>IFERROR(VLOOKUP(D905,基本登録!$B$8:$G$13,6,FALSE),"")</f>
        <v>準決勝</v>
      </c>
      <c r="O912" s="279"/>
      <c r="P912" s="279"/>
      <c r="Q912" s="87"/>
      <c r="R912" s="91"/>
      <c r="S912" s="277"/>
      <c r="T912" s="277"/>
      <c r="U912" s="277"/>
      <c r="V912" s="92"/>
      <c r="W912" s="280" t="s">
        <v>7</v>
      </c>
      <c r="X912" s="281"/>
    </row>
    <row r="913" spans="1:29" ht="21.75" customHeight="1">
      <c r="A913" s="71" t="str">
        <f>基本登録!$A$16</f>
        <v>１</v>
      </c>
      <c r="B913" s="282" t="str">
        <f>IF('都個人（女子）'!AC913="","",VLOOKUP(AC913,都個人!$J:$O,4,FALSE))</f>
        <v/>
      </c>
      <c r="C913" s="283"/>
      <c r="D913" s="283"/>
      <c r="E913" s="283"/>
      <c r="F913" s="284"/>
      <c r="G913" s="72" t="str">
        <f>IF('都個人（女子）'!AC913="","",VLOOKUP(AC913,都個人!$J:$O,5,FALSE))</f>
        <v/>
      </c>
      <c r="H913" s="84"/>
      <c r="I913" s="84"/>
      <c r="J913" s="84"/>
      <c r="K913" s="57"/>
      <c r="L913" s="89"/>
      <c r="M913" s="84"/>
      <c r="N913" s="84"/>
      <c r="O913" s="84"/>
      <c r="P913" s="57"/>
      <c r="Q913" s="89"/>
      <c r="R913" s="84"/>
      <c r="S913" s="84"/>
      <c r="T913" s="84"/>
      <c r="U913" s="57"/>
      <c r="V913" s="89"/>
      <c r="W913" s="177"/>
      <c r="X913" s="179"/>
      <c r="Y913" s="75"/>
      <c r="AC913" s="54" t="str">
        <f>都個人!J46</f>
        <v/>
      </c>
    </row>
    <row r="914" spans="1:29" ht="21.75" customHeight="1">
      <c r="A914" s="66" t="str">
        <f>基本登録!$A$17</f>
        <v>２</v>
      </c>
      <c r="B914" s="282" t="str">
        <f>IF('都個人（女子）'!AC914="","",VLOOKUP(AC914,都個人!$J:$O,4,FALSE))</f>
        <v/>
      </c>
      <c r="C914" s="283"/>
      <c r="D914" s="283"/>
      <c r="E914" s="283"/>
      <c r="F914" s="284"/>
      <c r="G914" s="72" t="str">
        <f>IF('都個人（女子）'!AC914="","",VLOOKUP(AC914,都個人!$J:$O,5,FALSE))</f>
        <v/>
      </c>
      <c r="H914" s="84"/>
      <c r="I914" s="84"/>
      <c r="J914" s="84"/>
      <c r="K914" s="57"/>
      <c r="L914" s="89"/>
      <c r="M914" s="84"/>
      <c r="N914" s="84"/>
      <c r="O914" s="84"/>
      <c r="P914" s="57"/>
      <c r="Q914" s="89"/>
      <c r="R914" s="84"/>
      <c r="S914" s="84"/>
      <c r="T914" s="84"/>
      <c r="U914" s="57"/>
      <c r="V914" s="89"/>
      <c r="W914" s="177"/>
      <c r="X914" s="179"/>
    </row>
    <row r="915" spans="1:29" ht="21.75" customHeight="1">
      <c r="A915" s="66" t="str">
        <f>基本登録!$A$18</f>
        <v>３</v>
      </c>
      <c r="B915" s="282" t="str">
        <f>IF('都個人（女子）'!AC915="","",VLOOKUP(AC915,都個人!$J:$O,4,FALSE))</f>
        <v/>
      </c>
      <c r="C915" s="283"/>
      <c r="D915" s="283"/>
      <c r="E915" s="283"/>
      <c r="F915" s="284"/>
      <c r="G915" s="72" t="str">
        <f>IF('都個人（女子）'!AC915="","",VLOOKUP(AC915,都個人!$J:$O,5,FALSE))</f>
        <v/>
      </c>
      <c r="H915" s="84"/>
      <c r="I915" s="84"/>
      <c r="J915" s="84"/>
      <c r="K915" s="57"/>
      <c r="L915" s="89"/>
      <c r="M915" s="84"/>
      <c r="N915" s="84"/>
      <c r="O915" s="84"/>
      <c r="P915" s="57"/>
      <c r="Q915" s="89"/>
      <c r="R915" s="84"/>
      <c r="S915" s="84"/>
      <c r="T915" s="84"/>
      <c r="U915" s="57"/>
      <c r="V915" s="89"/>
      <c r="W915" s="177"/>
      <c r="X915" s="179"/>
    </row>
    <row r="916" spans="1:29" ht="21.75" customHeight="1">
      <c r="A916" s="66" t="str">
        <f>基本登録!$A$19</f>
        <v>４</v>
      </c>
      <c r="B916" s="282" t="str">
        <f>IF('都個人（女子）'!AC916="","",VLOOKUP(AC916,都個人!$J:$O,4,FALSE))</f>
        <v/>
      </c>
      <c r="C916" s="283"/>
      <c r="D916" s="283"/>
      <c r="E916" s="283"/>
      <c r="F916" s="284"/>
      <c r="G916" s="72" t="str">
        <f>IF('都個人（女子）'!AC916="","",VLOOKUP(AC916,都個人!$J:$O,5,FALSE))</f>
        <v/>
      </c>
      <c r="H916" s="84"/>
      <c r="I916" s="84"/>
      <c r="J916" s="84"/>
      <c r="K916" s="57"/>
      <c r="L916" s="89"/>
      <c r="M916" s="84"/>
      <c r="N916" s="84"/>
      <c r="O916" s="84"/>
      <c r="P916" s="57"/>
      <c r="Q916" s="89"/>
      <c r="R916" s="84"/>
      <c r="S916" s="84"/>
      <c r="T916" s="84"/>
      <c r="U916" s="57"/>
      <c r="V916" s="89"/>
      <c r="W916" s="177"/>
      <c r="X916" s="179"/>
    </row>
    <row r="917" spans="1:29" ht="21.75" customHeight="1">
      <c r="A917" s="66" t="str">
        <f>基本登録!$A$20</f>
        <v>５</v>
      </c>
      <c r="B917" s="282" t="str">
        <f>IF('都個人（女子）'!AC917="","",VLOOKUP(AC917,都個人!$J:$O,4,FALSE))</f>
        <v/>
      </c>
      <c r="C917" s="283"/>
      <c r="D917" s="283"/>
      <c r="E917" s="283"/>
      <c r="F917" s="284"/>
      <c r="G917" s="72" t="str">
        <f>IF('都個人（女子）'!AC917="","",VLOOKUP(AC917,都個人!$J:$O,5,FALSE))</f>
        <v/>
      </c>
      <c r="H917" s="84"/>
      <c r="I917" s="84"/>
      <c r="J917" s="84"/>
      <c r="K917" s="57"/>
      <c r="L917" s="89"/>
      <c r="M917" s="84"/>
      <c r="N917" s="84"/>
      <c r="O917" s="84"/>
      <c r="P917" s="57"/>
      <c r="Q917" s="89"/>
      <c r="R917" s="84"/>
      <c r="S917" s="84"/>
      <c r="T917" s="84"/>
      <c r="U917" s="57"/>
      <c r="V917" s="89"/>
      <c r="W917" s="177"/>
      <c r="X917" s="179"/>
    </row>
    <row r="918" spans="1:29" ht="21.75" customHeight="1">
      <c r="A918" s="66" t="str">
        <f>基本登録!$A$21</f>
        <v>補</v>
      </c>
      <c r="B918" s="282" t="str">
        <f>IF('都個人（女子）'!AC918="","",VLOOKUP(AC918,都個人!$J:$O,4,FALSE))</f>
        <v/>
      </c>
      <c r="C918" s="283"/>
      <c r="D918" s="283"/>
      <c r="E918" s="283"/>
      <c r="F918" s="284"/>
      <c r="G918" s="72" t="str">
        <f>IF('都個人（女子）'!AC918="","",VLOOKUP(AC918,都個人!$J:$O,5,FALSE))</f>
        <v/>
      </c>
      <c r="H918" s="66"/>
      <c r="I918" s="66"/>
      <c r="J918" s="66"/>
      <c r="K918" s="88"/>
      <c r="L918" s="89"/>
      <c r="M918" s="66"/>
      <c r="N918" s="66"/>
      <c r="O918" s="66"/>
      <c r="P918" s="88"/>
      <c r="Q918" s="89"/>
      <c r="R918" s="66"/>
      <c r="S918" s="66"/>
      <c r="T918" s="66"/>
      <c r="U918" s="88"/>
      <c r="V918" s="89"/>
      <c r="W918" s="177"/>
      <c r="X918" s="179"/>
    </row>
    <row r="919" spans="1:29" ht="19.5" customHeight="1">
      <c r="A919" s="177"/>
      <c r="B919" s="285"/>
      <c r="C919" s="285"/>
      <c r="D919" s="285"/>
      <c r="E919" s="285"/>
      <c r="F919" s="285"/>
      <c r="G919" s="286"/>
      <c r="H919" s="280" t="s">
        <v>5</v>
      </c>
      <c r="I919" s="287"/>
      <c r="J919" s="287"/>
      <c r="K919" s="287"/>
      <c r="L919" s="89"/>
      <c r="M919" s="280" t="s">
        <v>5</v>
      </c>
      <c r="N919" s="287"/>
      <c r="O919" s="287"/>
      <c r="P919" s="287"/>
      <c r="Q919" s="89"/>
      <c r="R919" s="280" t="s">
        <v>5</v>
      </c>
      <c r="S919" s="287"/>
      <c r="T919" s="287"/>
      <c r="U919" s="287"/>
      <c r="V919" s="89"/>
      <c r="W919" s="177"/>
      <c r="X919" s="179"/>
    </row>
    <row r="920" spans="1:29" ht="24.75" customHeight="1">
      <c r="A920" s="276" t="s">
        <v>4</v>
      </c>
      <c r="B920" s="279"/>
      <c r="C920" s="279"/>
      <c r="D920" s="279"/>
      <c r="E920" s="279"/>
      <c r="F920" s="279"/>
      <c r="G920" s="278"/>
      <c r="H920" s="177"/>
      <c r="I920" s="178"/>
      <c r="J920" s="178"/>
      <c r="K920" s="178"/>
      <c r="L920" s="179"/>
      <c r="M920" s="177"/>
      <c r="N920" s="178"/>
      <c r="O920" s="178"/>
      <c r="P920" s="178"/>
      <c r="Q920" s="179"/>
      <c r="R920" s="177"/>
      <c r="S920" s="178"/>
      <c r="T920" s="178"/>
      <c r="U920" s="178"/>
      <c r="V920" s="179"/>
      <c r="W920" s="177"/>
      <c r="X920" s="179"/>
    </row>
    <row r="921" spans="1:29" ht="4.5" customHeight="1">
      <c r="A921" s="288"/>
      <c r="B921" s="240"/>
      <c r="C921" s="240"/>
      <c r="D921" s="240"/>
      <c r="E921" s="240"/>
      <c r="F921" s="240"/>
      <c r="G921" s="240"/>
      <c r="H921" s="240"/>
      <c r="I921" s="240"/>
      <c r="J921" s="240"/>
      <c r="K921" s="240"/>
      <c r="L921" s="240"/>
      <c r="M921" s="240"/>
      <c r="N921" s="240"/>
      <c r="O921" s="240"/>
      <c r="P921" s="240"/>
      <c r="Q921" s="240"/>
      <c r="R921" s="240"/>
      <c r="S921" s="240"/>
      <c r="T921" s="240"/>
      <c r="U921" s="240"/>
      <c r="V921" s="240"/>
      <c r="W921" s="240"/>
      <c r="X921" s="240"/>
    </row>
    <row r="922" spans="1:29">
      <c r="A922" s="229" t="s">
        <v>63</v>
      </c>
      <c r="B922" s="229"/>
      <c r="C922" s="229"/>
      <c r="D922" s="229"/>
      <c r="E922" s="229"/>
      <c r="F922" s="229"/>
      <c r="G922" s="229"/>
      <c r="H922" s="229"/>
      <c r="I922" s="229"/>
      <c r="J922" s="229"/>
      <c r="K922" s="229"/>
      <c r="L922" s="229"/>
      <c r="M922" s="229"/>
      <c r="N922" s="229"/>
      <c r="O922" s="229"/>
      <c r="P922" s="229"/>
      <c r="Q922" s="230"/>
      <c r="R922" s="231" t="s">
        <v>3</v>
      </c>
      <c r="S922" s="231"/>
      <c r="T922" s="231"/>
      <c r="U922" s="231"/>
      <c r="V922" s="231"/>
      <c r="W922" s="231"/>
      <c r="X922" s="231"/>
    </row>
    <row r="923" spans="1:29">
      <c r="A923" s="229" t="s">
        <v>2</v>
      </c>
      <c r="B923" s="229"/>
      <c r="C923" s="229"/>
      <c r="D923" s="229"/>
      <c r="E923" s="229"/>
      <c r="F923" s="229"/>
      <c r="G923" s="229"/>
      <c r="H923" s="229"/>
      <c r="I923" s="229"/>
      <c r="J923" s="229"/>
      <c r="K923" s="229"/>
      <c r="L923" s="229"/>
      <c r="M923" s="229"/>
      <c r="N923" s="229"/>
      <c r="O923" s="229"/>
      <c r="P923" s="229"/>
      <c r="Q923" s="90"/>
      <c r="R923" s="231"/>
      <c r="S923" s="231"/>
      <c r="T923" s="231"/>
      <c r="U923" s="231"/>
      <c r="V923" s="231"/>
      <c r="W923" s="231"/>
      <c r="X923" s="231"/>
    </row>
    <row r="924" spans="1:29" ht="39.75" customHeight="1"/>
    <row r="925" spans="1:29" ht="34.5" customHeight="1"/>
    <row r="926" spans="1:29" ht="24.75" customHeight="1">
      <c r="A926" s="169" t="s">
        <v>12</v>
      </c>
      <c r="B926" s="169"/>
      <c r="C926" s="169"/>
      <c r="D926" s="172" t="str">
        <f>$D$2</f>
        <v>基本登録シートの年度に入力して下さい</v>
      </c>
      <c r="E926" s="172"/>
      <c r="F926" s="172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2"/>
      <c r="R926" s="172"/>
      <c r="S926" s="172"/>
      <c r="T926" s="172"/>
      <c r="U926" s="173"/>
      <c r="V926" s="249" t="s">
        <v>24</v>
      </c>
      <c r="W926" s="250"/>
      <c r="X926" s="251"/>
    </row>
    <row r="927" spans="1:29" ht="26.25" customHeight="1">
      <c r="A927" s="170"/>
      <c r="B927" s="170"/>
      <c r="C927" s="170"/>
      <c r="D927" s="172"/>
      <c r="E927" s="172"/>
      <c r="F927" s="172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2"/>
      <c r="R927" s="172"/>
      <c r="S927" s="172"/>
      <c r="T927" s="172"/>
      <c r="U927" s="173"/>
      <c r="V927" s="233" t="str">
        <f>IF(VLOOKUP(AC934,都個人!$J:$O,2,FALSE)="","",VLOOKUP(AC934,都個人!$J:$O,2,FALSE))</f>
        <v/>
      </c>
      <c r="W927" s="234"/>
      <c r="X927" s="235"/>
    </row>
    <row r="928" spans="1:29" ht="27" customHeight="1">
      <c r="A928" s="177" t="s">
        <v>23</v>
      </c>
      <c r="B928" s="178"/>
      <c r="C928" s="179"/>
      <c r="D928" s="241"/>
      <c r="E928" s="82" t="s">
        <v>22</v>
      </c>
      <c r="F928" s="241"/>
      <c r="G928" s="249" t="s">
        <v>21</v>
      </c>
      <c r="H928" s="250"/>
      <c r="I928" s="251"/>
      <c r="J928" s="255" t="str">
        <f>基本登録!$B$2</f>
        <v>基本登録シートの学校番号に入力して下さい</v>
      </c>
      <c r="K928" s="256"/>
      <c r="L928" s="256"/>
      <c r="M928" s="256"/>
      <c r="N928" s="256"/>
      <c r="O928" s="256"/>
      <c r="P928" s="256"/>
      <c r="Q928" s="256"/>
      <c r="R928" s="256"/>
      <c r="S928" s="256"/>
      <c r="T928" s="257"/>
      <c r="U928" s="83"/>
      <c r="V928" s="236"/>
      <c r="W928" s="237"/>
      <c r="X928" s="238"/>
    </row>
    <row r="929" spans="1:29" ht="9.75" customHeight="1">
      <c r="A929" s="186">
        <f>基本登録!$B$1</f>
        <v>0</v>
      </c>
      <c r="B929" s="187"/>
      <c r="C929" s="188"/>
      <c r="D929" s="252"/>
      <c r="E929" s="258" t="s">
        <v>0</v>
      </c>
      <c r="F929" s="254"/>
      <c r="G929" s="261" t="s">
        <v>20</v>
      </c>
      <c r="H929" s="262"/>
      <c r="I929" s="263"/>
      <c r="J929" s="267">
        <f>基本登録!$B$3</f>
        <v>0</v>
      </c>
      <c r="K929" s="268"/>
      <c r="L929" s="268"/>
      <c r="M929" s="268"/>
      <c r="N929" s="268"/>
      <c r="O929" s="268"/>
      <c r="P929" s="268"/>
      <c r="Q929" s="268"/>
      <c r="R929" s="268"/>
      <c r="S929" s="268"/>
      <c r="T929" s="269"/>
      <c r="U929" s="239"/>
      <c r="V929" s="240"/>
      <c r="W929" s="240"/>
      <c r="X929" s="240"/>
    </row>
    <row r="930" spans="1:29" ht="16.5" customHeight="1">
      <c r="A930" s="189"/>
      <c r="B930" s="190"/>
      <c r="C930" s="191"/>
      <c r="D930" s="252"/>
      <c r="E930" s="259"/>
      <c r="F930" s="254"/>
      <c r="G930" s="264"/>
      <c r="H930" s="265"/>
      <c r="I930" s="266"/>
      <c r="J930" s="270"/>
      <c r="K930" s="271"/>
      <c r="L930" s="271"/>
      <c r="M930" s="271"/>
      <c r="N930" s="271"/>
      <c r="O930" s="271"/>
      <c r="P930" s="271"/>
      <c r="Q930" s="271"/>
      <c r="R930" s="271"/>
      <c r="S930" s="271"/>
      <c r="T930" s="272"/>
      <c r="U930" s="241"/>
      <c r="V930" s="243" t="s">
        <v>19</v>
      </c>
      <c r="W930" s="245" t="s">
        <v>11</v>
      </c>
      <c r="X930" s="246"/>
    </row>
    <row r="931" spans="1:29" ht="27" customHeight="1">
      <c r="A931" s="192"/>
      <c r="B931" s="193"/>
      <c r="C931" s="194"/>
      <c r="D931" s="253"/>
      <c r="E931" s="260"/>
      <c r="F931" s="242"/>
      <c r="G931" s="273" t="s">
        <v>18</v>
      </c>
      <c r="H931" s="274"/>
      <c r="I931" s="275"/>
      <c r="J931" s="80" t="s">
        <v>32</v>
      </c>
      <c r="K931" s="81" t="s">
        <v>33</v>
      </c>
      <c r="L931" s="81" t="s">
        <v>34</v>
      </c>
      <c r="M931" s="81" t="s">
        <v>35</v>
      </c>
      <c r="N931" s="81" t="s">
        <v>36</v>
      </c>
      <c r="O931" s="81" t="s">
        <v>37</v>
      </c>
      <c r="P931" s="81" t="s">
        <v>38</v>
      </c>
      <c r="Q931" s="63" t="str">
        <f>IF(AC934="","",AC934)</f>
        <v/>
      </c>
      <c r="R931" s="81" t="s">
        <v>39</v>
      </c>
      <c r="S931" s="58"/>
      <c r="T931" s="59"/>
      <c r="U931" s="242"/>
      <c r="V931" s="244"/>
      <c r="W931" s="247"/>
      <c r="X931" s="248"/>
    </row>
    <row r="932" spans="1:29" ht="4.5" customHeight="1"/>
    <row r="933" spans="1:29" ht="21.75" customHeight="1">
      <c r="A933" s="66" t="s">
        <v>10</v>
      </c>
      <c r="B933" s="276" t="s">
        <v>9</v>
      </c>
      <c r="C933" s="277"/>
      <c r="D933" s="277"/>
      <c r="E933" s="277"/>
      <c r="F933" s="278"/>
      <c r="G933" s="85" t="s">
        <v>8</v>
      </c>
      <c r="H933" s="86"/>
      <c r="I933" s="279" t="str">
        <f>IFERROR(VLOOKUP(D926,基本登録!$B$8:$G$13,5,FALSE),"")</f>
        <v>予選</v>
      </c>
      <c r="J933" s="279"/>
      <c r="K933" s="279"/>
      <c r="L933" s="87"/>
      <c r="M933" s="86"/>
      <c r="N933" s="279" t="str">
        <f>IFERROR(VLOOKUP(D926,基本登録!$B$8:$G$13,6,FALSE),"")</f>
        <v>準決勝</v>
      </c>
      <c r="O933" s="279"/>
      <c r="P933" s="279"/>
      <c r="Q933" s="87"/>
      <c r="R933" s="91"/>
      <c r="S933" s="277"/>
      <c r="T933" s="277"/>
      <c r="U933" s="277"/>
      <c r="V933" s="92"/>
      <c r="W933" s="280" t="s">
        <v>7</v>
      </c>
      <c r="X933" s="281"/>
    </row>
    <row r="934" spans="1:29" ht="21.75" customHeight="1">
      <c r="A934" s="71" t="str">
        <f>基本登録!$A$16</f>
        <v>１</v>
      </c>
      <c r="B934" s="282" t="str">
        <f>IF('都個人（女子）'!AC934="","",VLOOKUP(AC934,都個人!$J:$O,4,FALSE))</f>
        <v/>
      </c>
      <c r="C934" s="283"/>
      <c r="D934" s="283"/>
      <c r="E934" s="283"/>
      <c r="F934" s="284"/>
      <c r="G934" s="72" t="str">
        <f>IF('都個人（女子）'!AC934="","",VLOOKUP(AC934,都個人!$J:$O,5,FALSE))</f>
        <v/>
      </c>
      <c r="H934" s="84"/>
      <c r="I934" s="84"/>
      <c r="J934" s="84"/>
      <c r="K934" s="57"/>
      <c r="L934" s="89"/>
      <c r="M934" s="84"/>
      <c r="N934" s="84"/>
      <c r="O934" s="84"/>
      <c r="P934" s="57"/>
      <c r="Q934" s="89"/>
      <c r="R934" s="84"/>
      <c r="S934" s="84"/>
      <c r="T934" s="84"/>
      <c r="U934" s="57"/>
      <c r="V934" s="89"/>
      <c r="W934" s="177"/>
      <c r="X934" s="179"/>
      <c r="Y934" s="75"/>
      <c r="AC934" s="54" t="str">
        <f>都個人!J47</f>
        <v/>
      </c>
    </row>
    <row r="935" spans="1:29" ht="21.75" customHeight="1">
      <c r="A935" s="66" t="str">
        <f>基本登録!$A$17</f>
        <v>２</v>
      </c>
      <c r="B935" s="282" t="str">
        <f>IF('都個人（女子）'!AC935="","",VLOOKUP(AC935,都個人!$J:$O,4,FALSE))</f>
        <v/>
      </c>
      <c r="C935" s="283"/>
      <c r="D935" s="283"/>
      <c r="E935" s="283"/>
      <c r="F935" s="284"/>
      <c r="G935" s="72" t="str">
        <f>IF('都個人（女子）'!AC935="","",VLOOKUP(AC935,都個人!$J:$O,5,FALSE))</f>
        <v/>
      </c>
      <c r="H935" s="84"/>
      <c r="I935" s="84"/>
      <c r="J935" s="84"/>
      <c r="K935" s="57"/>
      <c r="L935" s="89"/>
      <c r="M935" s="84"/>
      <c r="N935" s="84"/>
      <c r="O935" s="84"/>
      <c r="P935" s="57"/>
      <c r="Q935" s="89"/>
      <c r="R935" s="84"/>
      <c r="S935" s="84"/>
      <c r="T935" s="84"/>
      <c r="U935" s="57"/>
      <c r="V935" s="89"/>
      <c r="W935" s="177"/>
      <c r="X935" s="179"/>
    </row>
    <row r="936" spans="1:29" ht="21.75" customHeight="1">
      <c r="A936" s="66" t="str">
        <f>基本登録!$A$18</f>
        <v>３</v>
      </c>
      <c r="B936" s="282" t="str">
        <f>IF('都個人（女子）'!AC936="","",VLOOKUP(AC936,都個人!$J:$O,4,FALSE))</f>
        <v/>
      </c>
      <c r="C936" s="283"/>
      <c r="D936" s="283"/>
      <c r="E936" s="283"/>
      <c r="F936" s="284"/>
      <c r="G936" s="72" t="str">
        <f>IF('都個人（女子）'!AC936="","",VLOOKUP(AC936,都個人!$J:$O,5,FALSE))</f>
        <v/>
      </c>
      <c r="H936" s="84"/>
      <c r="I936" s="84"/>
      <c r="J936" s="84"/>
      <c r="K936" s="57"/>
      <c r="L936" s="89"/>
      <c r="M936" s="84"/>
      <c r="N936" s="84"/>
      <c r="O936" s="84"/>
      <c r="P936" s="57"/>
      <c r="Q936" s="89"/>
      <c r="R936" s="84"/>
      <c r="S936" s="84"/>
      <c r="T936" s="84"/>
      <c r="U936" s="57"/>
      <c r="V936" s="89"/>
      <c r="W936" s="177"/>
      <c r="X936" s="179"/>
    </row>
    <row r="937" spans="1:29" ht="21.75" customHeight="1">
      <c r="A937" s="66" t="str">
        <f>基本登録!$A$19</f>
        <v>４</v>
      </c>
      <c r="B937" s="282" t="str">
        <f>IF('都個人（女子）'!AC937="","",VLOOKUP(AC937,都個人!$J:$O,4,FALSE))</f>
        <v/>
      </c>
      <c r="C937" s="283"/>
      <c r="D937" s="283"/>
      <c r="E937" s="283"/>
      <c r="F937" s="284"/>
      <c r="G937" s="72" t="str">
        <f>IF('都個人（女子）'!AC937="","",VLOOKUP(AC937,都個人!$J:$O,5,FALSE))</f>
        <v/>
      </c>
      <c r="H937" s="84"/>
      <c r="I937" s="84"/>
      <c r="J937" s="84"/>
      <c r="K937" s="57"/>
      <c r="L937" s="89"/>
      <c r="M937" s="84"/>
      <c r="N937" s="84"/>
      <c r="O937" s="84"/>
      <c r="P937" s="57"/>
      <c r="Q937" s="89"/>
      <c r="R937" s="84"/>
      <c r="S937" s="84"/>
      <c r="T937" s="84"/>
      <c r="U937" s="57"/>
      <c r="V937" s="89"/>
      <c r="W937" s="177"/>
      <c r="X937" s="179"/>
    </row>
    <row r="938" spans="1:29" ht="21.75" customHeight="1">
      <c r="A938" s="66" t="str">
        <f>基本登録!$A$20</f>
        <v>５</v>
      </c>
      <c r="B938" s="282" t="str">
        <f>IF('都個人（女子）'!AC938="","",VLOOKUP(AC938,都個人!$J:$O,4,FALSE))</f>
        <v/>
      </c>
      <c r="C938" s="283"/>
      <c r="D938" s="283"/>
      <c r="E938" s="283"/>
      <c r="F938" s="284"/>
      <c r="G938" s="72" t="str">
        <f>IF('都個人（女子）'!AC938="","",VLOOKUP(AC938,都個人!$J:$O,5,FALSE))</f>
        <v/>
      </c>
      <c r="H938" s="84"/>
      <c r="I938" s="84"/>
      <c r="J938" s="84"/>
      <c r="K938" s="57"/>
      <c r="L938" s="89"/>
      <c r="M938" s="84"/>
      <c r="N938" s="84"/>
      <c r="O938" s="84"/>
      <c r="P938" s="57"/>
      <c r="Q938" s="89"/>
      <c r="R938" s="84"/>
      <c r="S938" s="84"/>
      <c r="T938" s="84"/>
      <c r="U938" s="57"/>
      <c r="V938" s="89"/>
      <c r="W938" s="177"/>
      <c r="X938" s="179"/>
    </row>
    <row r="939" spans="1:29" ht="21.75" customHeight="1">
      <c r="A939" s="66" t="str">
        <f>基本登録!$A$21</f>
        <v>補</v>
      </c>
      <c r="B939" s="282" t="str">
        <f>IF('都個人（女子）'!AC939="","",VLOOKUP(AC939,都個人!$J:$O,4,FALSE))</f>
        <v/>
      </c>
      <c r="C939" s="283"/>
      <c r="D939" s="283"/>
      <c r="E939" s="283"/>
      <c r="F939" s="284"/>
      <c r="G939" s="72" t="str">
        <f>IF('都個人（女子）'!AC939="","",VLOOKUP(AC939,都個人!$J:$O,5,FALSE))</f>
        <v/>
      </c>
      <c r="H939" s="66"/>
      <c r="I939" s="66"/>
      <c r="J939" s="66"/>
      <c r="K939" s="88"/>
      <c r="L939" s="89"/>
      <c r="M939" s="66"/>
      <c r="N939" s="66"/>
      <c r="O939" s="66"/>
      <c r="P939" s="88"/>
      <c r="Q939" s="89"/>
      <c r="R939" s="66"/>
      <c r="S939" s="66"/>
      <c r="T939" s="66"/>
      <c r="U939" s="88"/>
      <c r="V939" s="89"/>
      <c r="W939" s="177"/>
      <c r="X939" s="179"/>
    </row>
    <row r="940" spans="1:29" ht="19.5" customHeight="1">
      <c r="A940" s="177"/>
      <c r="B940" s="285"/>
      <c r="C940" s="285"/>
      <c r="D940" s="285"/>
      <c r="E940" s="285"/>
      <c r="F940" s="285"/>
      <c r="G940" s="286"/>
      <c r="H940" s="280" t="s">
        <v>5</v>
      </c>
      <c r="I940" s="287"/>
      <c r="J940" s="287"/>
      <c r="K940" s="287"/>
      <c r="L940" s="89"/>
      <c r="M940" s="280" t="s">
        <v>5</v>
      </c>
      <c r="N940" s="287"/>
      <c r="O940" s="287"/>
      <c r="P940" s="287"/>
      <c r="Q940" s="89"/>
      <c r="R940" s="280" t="s">
        <v>5</v>
      </c>
      <c r="S940" s="287"/>
      <c r="T940" s="287"/>
      <c r="U940" s="287"/>
      <c r="V940" s="89"/>
      <c r="W940" s="177"/>
      <c r="X940" s="179"/>
    </row>
    <row r="941" spans="1:29" ht="24.75" customHeight="1">
      <c r="A941" s="276" t="s">
        <v>4</v>
      </c>
      <c r="B941" s="279"/>
      <c r="C941" s="279"/>
      <c r="D941" s="279"/>
      <c r="E941" s="279"/>
      <c r="F941" s="279"/>
      <c r="G941" s="278"/>
      <c r="H941" s="177"/>
      <c r="I941" s="178"/>
      <c r="J941" s="178"/>
      <c r="K941" s="178"/>
      <c r="L941" s="179"/>
      <c r="M941" s="177"/>
      <c r="N941" s="178"/>
      <c r="O941" s="178"/>
      <c r="P941" s="178"/>
      <c r="Q941" s="179"/>
      <c r="R941" s="177"/>
      <c r="S941" s="178"/>
      <c r="T941" s="178"/>
      <c r="U941" s="178"/>
      <c r="V941" s="179"/>
      <c r="W941" s="177"/>
      <c r="X941" s="179"/>
    </row>
    <row r="942" spans="1:29" ht="4.5" customHeight="1">
      <c r="A942" s="288"/>
      <c r="B942" s="240"/>
      <c r="C942" s="240"/>
      <c r="D942" s="240"/>
      <c r="E942" s="240"/>
      <c r="F942" s="240"/>
      <c r="G942" s="240"/>
      <c r="H942" s="240"/>
      <c r="I942" s="240"/>
      <c r="J942" s="240"/>
      <c r="K942" s="240"/>
      <c r="L942" s="240"/>
      <c r="M942" s="240"/>
      <c r="N942" s="240"/>
      <c r="O942" s="240"/>
      <c r="P942" s="240"/>
      <c r="Q942" s="240"/>
      <c r="R942" s="240"/>
      <c r="S942" s="240"/>
      <c r="T942" s="240"/>
      <c r="U942" s="240"/>
      <c r="V942" s="240"/>
      <c r="W942" s="240"/>
      <c r="X942" s="240"/>
    </row>
    <row r="943" spans="1:29">
      <c r="A943" s="229" t="s">
        <v>63</v>
      </c>
      <c r="B943" s="229"/>
      <c r="C943" s="229"/>
      <c r="D943" s="229"/>
      <c r="E943" s="229"/>
      <c r="F943" s="229"/>
      <c r="G943" s="229"/>
      <c r="H943" s="229"/>
      <c r="I943" s="229"/>
      <c r="J943" s="229"/>
      <c r="K943" s="229"/>
      <c r="L943" s="229"/>
      <c r="M943" s="229"/>
      <c r="N943" s="229"/>
      <c r="O943" s="229"/>
      <c r="P943" s="229"/>
      <c r="Q943" s="230"/>
      <c r="R943" s="231" t="s">
        <v>3</v>
      </c>
      <c r="S943" s="231"/>
      <c r="T943" s="231"/>
      <c r="U943" s="231"/>
      <c r="V943" s="231"/>
      <c r="W943" s="231"/>
      <c r="X943" s="231"/>
    </row>
    <row r="944" spans="1:29">
      <c r="A944" s="229" t="s">
        <v>2</v>
      </c>
      <c r="B944" s="229"/>
      <c r="C944" s="229"/>
      <c r="D944" s="229"/>
      <c r="E944" s="229"/>
      <c r="F944" s="229"/>
      <c r="G944" s="229"/>
      <c r="H944" s="229"/>
      <c r="I944" s="229"/>
      <c r="J944" s="229"/>
      <c r="K944" s="229"/>
      <c r="L944" s="229"/>
      <c r="M944" s="229"/>
      <c r="N944" s="229"/>
      <c r="O944" s="229"/>
      <c r="P944" s="229"/>
      <c r="Q944" s="90"/>
      <c r="R944" s="231"/>
      <c r="S944" s="231"/>
      <c r="T944" s="231"/>
      <c r="U944" s="231"/>
      <c r="V944" s="231"/>
      <c r="W944" s="231"/>
      <c r="X944" s="231"/>
    </row>
    <row r="945" spans="1:29" ht="39.75" customHeight="1"/>
    <row r="946" spans="1:29" ht="34.5" customHeight="1"/>
    <row r="947" spans="1:29" ht="24.75" customHeight="1">
      <c r="A947" s="169" t="s">
        <v>12</v>
      </c>
      <c r="B947" s="169"/>
      <c r="C947" s="169"/>
      <c r="D947" s="172" t="str">
        <f>$D$2</f>
        <v>基本登録シートの年度に入力して下さい</v>
      </c>
      <c r="E947" s="172"/>
      <c r="F947" s="172"/>
      <c r="G947" s="172"/>
      <c r="H947" s="172"/>
      <c r="I947" s="172"/>
      <c r="J947" s="172"/>
      <c r="K947" s="172"/>
      <c r="L947" s="172"/>
      <c r="M947" s="172"/>
      <c r="N947" s="172"/>
      <c r="O947" s="172"/>
      <c r="P947" s="172"/>
      <c r="Q947" s="172"/>
      <c r="R947" s="172"/>
      <c r="S947" s="172"/>
      <c r="T947" s="172"/>
      <c r="U947" s="173"/>
      <c r="V947" s="249" t="s">
        <v>24</v>
      </c>
      <c r="W947" s="250"/>
      <c r="X947" s="251"/>
    </row>
    <row r="948" spans="1:29" ht="26.25" customHeight="1">
      <c r="A948" s="170"/>
      <c r="B948" s="170"/>
      <c r="C948" s="170"/>
      <c r="D948" s="172"/>
      <c r="E948" s="172"/>
      <c r="F948" s="172"/>
      <c r="G948" s="172"/>
      <c r="H948" s="172"/>
      <c r="I948" s="172"/>
      <c r="J948" s="172"/>
      <c r="K948" s="172"/>
      <c r="L948" s="172"/>
      <c r="M948" s="172"/>
      <c r="N948" s="172"/>
      <c r="O948" s="172"/>
      <c r="P948" s="172"/>
      <c r="Q948" s="172"/>
      <c r="R948" s="172"/>
      <c r="S948" s="172"/>
      <c r="T948" s="172"/>
      <c r="U948" s="173"/>
      <c r="V948" s="233" t="str">
        <f>IF(VLOOKUP(AC955,都個人!$J:$O,2,FALSE)="","",VLOOKUP(AC955,都個人!$J:$O,2,FALSE))</f>
        <v/>
      </c>
      <c r="W948" s="234"/>
      <c r="X948" s="235"/>
    </row>
    <row r="949" spans="1:29" ht="27" customHeight="1">
      <c r="A949" s="177" t="s">
        <v>23</v>
      </c>
      <c r="B949" s="178"/>
      <c r="C949" s="179"/>
      <c r="D949" s="241"/>
      <c r="E949" s="82" t="s">
        <v>22</v>
      </c>
      <c r="F949" s="241"/>
      <c r="G949" s="249" t="s">
        <v>21</v>
      </c>
      <c r="H949" s="250"/>
      <c r="I949" s="251"/>
      <c r="J949" s="255" t="str">
        <f>基本登録!$B$2</f>
        <v>基本登録シートの学校番号に入力して下さい</v>
      </c>
      <c r="K949" s="256"/>
      <c r="L949" s="256"/>
      <c r="M949" s="256"/>
      <c r="N949" s="256"/>
      <c r="O949" s="256"/>
      <c r="P949" s="256"/>
      <c r="Q949" s="256"/>
      <c r="R949" s="256"/>
      <c r="S949" s="256"/>
      <c r="T949" s="257"/>
      <c r="U949" s="83"/>
      <c r="V949" s="236"/>
      <c r="W949" s="237"/>
      <c r="X949" s="238"/>
    </row>
    <row r="950" spans="1:29" ht="9.75" customHeight="1">
      <c r="A950" s="186">
        <f>基本登録!$B$1</f>
        <v>0</v>
      </c>
      <c r="B950" s="187"/>
      <c r="C950" s="188"/>
      <c r="D950" s="252"/>
      <c r="E950" s="258" t="s">
        <v>0</v>
      </c>
      <c r="F950" s="254"/>
      <c r="G950" s="261" t="s">
        <v>20</v>
      </c>
      <c r="H950" s="262"/>
      <c r="I950" s="263"/>
      <c r="J950" s="267">
        <f>基本登録!$B$3</f>
        <v>0</v>
      </c>
      <c r="K950" s="268"/>
      <c r="L950" s="268"/>
      <c r="M950" s="268"/>
      <c r="N950" s="268"/>
      <c r="O950" s="268"/>
      <c r="P950" s="268"/>
      <c r="Q950" s="268"/>
      <c r="R950" s="268"/>
      <c r="S950" s="268"/>
      <c r="T950" s="269"/>
      <c r="U950" s="239"/>
      <c r="V950" s="240"/>
      <c r="W950" s="240"/>
      <c r="X950" s="240"/>
    </row>
    <row r="951" spans="1:29" ht="16.5" customHeight="1">
      <c r="A951" s="189"/>
      <c r="B951" s="190"/>
      <c r="C951" s="191"/>
      <c r="D951" s="252"/>
      <c r="E951" s="259"/>
      <c r="F951" s="254"/>
      <c r="G951" s="264"/>
      <c r="H951" s="265"/>
      <c r="I951" s="266"/>
      <c r="J951" s="270"/>
      <c r="K951" s="271"/>
      <c r="L951" s="271"/>
      <c r="M951" s="271"/>
      <c r="N951" s="271"/>
      <c r="O951" s="271"/>
      <c r="P951" s="271"/>
      <c r="Q951" s="271"/>
      <c r="R951" s="271"/>
      <c r="S951" s="271"/>
      <c r="T951" s="272"/>
      <c r="U951" s="241"/>
      <c r="V951" s="243" t="s">
        <v>19</v>
      </c>
      <c r="W951" s="245" t="s">
        <v>11</v>
      </c>
      <c r="X951" s="246"/>
    </row>
    <row r="952" spans="1:29" ht="27" customHeight="1">
      <c r="A952" s="192"/>
      <c r="B952" s="193"/>
      <c r="C952" s="194"/>
      <c r="D952" s="253"/>
      <c r="E952" s="260"/>
      <c r="F952" s="242"/>
      <c r="G952" s="273" t="s">
        <v>18</v>
      </c>
      <c r="H952" s="274"/>
      <c r="I952" s="275"/>
      <c r="J952" s="80" t="s">
        <v>32</v>
      </c>
      <c r="K952" s="81" t="s">
        <v>33</v>
      </c>
      <c r="L952" s="81" t="s">
        <v>34</v>
      </c>
      <c r="M952" s="81" t="s">
        <v>35</v>
      </c>
      <c r="N952" s="81" t="s">
        <v>36</v>
      </c>
      <c r="O952" s="81" t="s">
        <v>37</v>
      </c>
      <c r="P952" s="81" t="s">
        <v>38</v>
      </c>
      <c r="Q952" s="63" t="str">
        <f>IF(AC955="","",AC955)</f>
        <v/>
      </c>
      <c r="R952" s="81" t="s">
        <v>39</v>
      </c>
      <c r="S952" s="58"/>
      <c r="T952" s="59"/>
      <c r="U952" s="242"/>
      <c r="V952" s="244"/>
      <c r="W952" s="247"/>
      <c r="X952" s="248"/>
    </row>
    <row r="953" spans="1:29" ht="4.5" customHeight="1"/>
    <row r="954" spans="1:29" ht="21.75" customHeight="1">
      <c r="A954" s="66" t="s">
        <v>10</v>
      </c>
      <c r="B954" s="276" t="s">
        <v>9</v>
      </c>
      <c r="C954" s="277"/>
      <c r="D954" s="277"/>
      <c r="E954" s="277"/>
      <c r="F954" s="278"/>
      <c r="G954" s="85" t="s">
        <v>8</v>
      </c>
      <c r="H954" s="86"/>
      <c r="I954" s="279" t="str">
        <f>IFERROR(VLOOKUP(D947,基本登録!$B$8:$G$13,5,FALSE),"")</f>
        <v>予選</v>
      </c>
      <c r="J954" s="279"/>
      <c r="K954" s="279"/>
      <c r="L954" s="87"/>
      <c r="M954" s="86"/>
      <c r="N954" s="279" t="str">
        <f>IFERROR(VLOOKUP(D947,基本登録!$B$8:$G$13,6,FALSE),"")</f>
        <v>準決勝</v>
      </c>
      <c r="O954" s="279"/>
      <c r="P954" s="279"/>
      <c r="Q954" s="87"/>
      <c r="R954" s="91"/>
      <c r="S954" s="277"/>
      <c r="T954" s="277"/>
      <c r="U954" s="277"/>
      <c r="V954" s="92"/>
      <c r="W954" s="280" t="s">
        <v>7</v>
      </c>
      <c r="X954" s="281"/>
    </row>
    <row r="955" spans="1:29" ht="21.75" customHeight="1">
      <c r="A955" s="71" t="str">
        <f>基本登録!$A$16</f>
        <v>１</v>
      </c>
      <c r="B955" s="282" t="str">
        <f>IF('都個人（女子）'!AC955="","",VLOOKUP(AC955,都個人!$J:$O,4,FALSE))</f>
        <v/>
      </c>
      <c r="C955" s="283"/>
      <c r="D955" s="283"/>
      <c r="E955" s="283"/>
      <c r="F955" s="284"/>
      <c r="G955" s="72" t="str">
        <f>IF('都個人（女子）'!AC955="","",VLOOKUP(AC955,都個人!$J:$O,5,FALSE))</f>
        <v/>
      </c>
      <c r="H955" s="84"/>
      <c r="I955" s="84"/>
      <c r="J955" s="84"/>
      <c r="K955" s="57"/>
      <c r="L955" s="89"/>
      <c r="M955" s="84"/>
      <c r="N955" s="84"/>
      <c r="O955" s="84"/>
      <c r="P955" s="57"/>
      <c r="Q955" s="89"/>
      <c r="R955" s="84"/>
      <c r="S955" s="84"/>
      <c r="T955" s="84"/>
      <c r="U955" s="57"/>
      <c r="V955" s="89"/>
      <c r="W955" s="177"/>
      <c r="X955" s="179"/>
      <c r="Y955" s="75"/>
      <c r="AC955" s="54" t="str">
        <f>都個人!J48</f>
        <v/>
      </c>
    </row>
    <row r="956" spans="1:29" ht="21.75" customHeight="1">
      <c r="A956" s="66" t="str">
        <f>基本登録!$A$17</f>
        <v>２</v>
      </c>
      <c r="B956" s="282" t="str">
        <f>IF('都個人（女子）'!AC956="","",VLOOKUP(AC956,都個人!$J:$O,4,FALSE))</f>
        <v/>
      </c>
      <c r="C956" s="283"/>
      <c r="D956" s="283"/>
      <c r="E956" s="283"/>
      <c r="F956" s="284"/>
      <c r="G956" s="72" t="str">
        <f>IF('都個人（女子）'!AC956="","",VLOOKUP(AC956,都個人!$J:$O,5,FALSE))</f>
        <v/>
      </c>
      <c r="H956" s="84"/>
      <c r="I956" s="84"/>
      <c r="J956" s="84"/>
      <c r="K956" s="57"/>
      <c r="L956" s="89"/>
      <c r="M956" s="84"/>
      <c r="N956" s="84"/>
      <c r="O956" s="84"/>
      <c r="P956" s="57"/>
      <c r="Q956" s="89"/>
      <c r="R956" s="84"/>
      <c r="S956" s="84"/>
      <c r="T956" s="84"/>
      <c r="U956" s="57"/>
      <c r="V956" s="89"/>
      <c r="W956" s="177"/>
      <c r="X956" s="179"/>
    </row>
    <row r="957" spans="1:29" ht="21.75" customHeight="1">
      <c r="A957" s="66" t="str">
        <f>基本登録!$A$18</f>
        <v>３</v>
      </c>
      <c r="B957" s="282" t="str">
        <f>IF('都個人（女子）'!AC957="","",VLOOKUP(AC957,都個人!$J:$O,4,FALSE))</f>
        <v/>
      </c>
      <c r="C957" s="283"/>
      <c r="D957" s="283"/>
      <c r="E957" s="283"/>
      <c r="F957" s="284"/>
      <c r="G957" s="72" t="str">
        <f>IF('都個人（女子）'!AC957="","",VLOOKUP(AC957,都個人!$J:$O,5,FALSE))</f>
        <v/>
      </c>
      <c r="H957" s="84"/>
      <c r="I957" s="84"/>
      <c r="J957" s="84"/>
      <c r="K957" s="57"/>
      <c r="L957" s="89"/>
      <c r="M957" s="84"/>
      <c r="N957" s="84"/>
      <c r="O957" s="84"/>
      <c r="P957" s="57"/>
      <c r="Q957" s="89"/>
      <c r="R957" s="84"/>
      <c r="S957" s="84"/>
      <c r="T957" s="84"/>
      <c r="U957" s="57"/>
      <c r="V957" s="89"/>
      <c r="W957" s="177"/>
      <c r="X957" s="179"/>
    </row>
    <row r="958" spans="1:29" ht="21.75" customHeight="1">
      <c r="A958" s="66" t="str">
        <f>基本登録!$A$19</f>
        <v>４</v>
      </c>
      <c r="B958" s="282" t="str">
        <f>IF('都個人（女子）'!AC958="","",VLOOKUP(AC958,都個人!$J:$O,4,FALSE))</f>
        <v/>
      </c>
      <c r="C958" s="283"/>
      <c r="D958" s="283"/>
      <c r="E958" s="283"/>
      <c r="F958" s="284"/>
      <c r="G958" s="72" t="str">
        <f>IF('都個人（女子）'!AC958="","",VLOOKUP(AC958,都個人!$J:$O,5,FALSE))</f>
        <v/>
      </c>
      <c r="H958" s="84"/>
      <c r="I958" s="84"/>
      <c r="J958" s="84"/>
      <c r="K958" s="57"/>
      <c r="L958" s="89"/>
      <c r="M958" s="84"/>
      <c r="N958" s="84"/>
      <c r="O958" s="84"/>
      <c r="P958" s="57"/>
      <c r="Q958" s="89"/>
      <c r="R958" s="84"/>
      <c r="S958" s="84"/>
      <c r="T958" s="84"/>
      <c r="U958" s="57"/>
      <c r="V958" s="89"/>
      <c r="W958" s="177"/>
      <c r="X958" s="179"/>
    </row>
    <row r="959" spans="1:29" ht="21.75" customHeight="1">
      <c r="A959" s="66" t="str">
        <f>基本登録!$A$20</f>
        <v>５</v>
      </c>
      <c r="B959" s="282" t="str">
        <f>IF('都個人（女子）'!AC959="","",VLOOKUP(AC959,都個人!$J:$O,4,FALSE))</f>
        <v/>
      </c>
      <c r="C959" s="283"/>
      <c r="D959" s="283"/>
      <c r="E959" s="283"/>
      <c r="F959" s="284"/>
      <c r="G959" s="72" t="str">
        <f>IF('都個人（女子）'!AC959="","",VLOOKUP(AC959,都個人!$J:$O,5,FALSE))</f>
        <v/>
      </c>
      <c r="H959" s="84"/>
      <c r="I959" s="84"/>
      <c r="J959" s="84"/>
      <c r="K959" s="57"/>
      <c r="L959" s="89"/>
      <c r="M959" s="84"/>
      <c r="N959" s="84"/>
      <c r="O959" s="84"/>
      <c r="P959" s="57"/>
      <c r="Q959" s="89"/>
      <c r="R959" s="84"/>
      <c r="S959" s="84"/>
      <c r="T959" s="84"/>
      <c r="U959" s="57"/>
      <c r="V959" s="89"/>
      <c r="W959" s="177"/>
      <c r="X959" s="179"/>
    </row>
    <row r="960" spans="1:29" ht="21.75" customHeight="1">
      <c r="A960" s="66" t="str">
        <f>基本登録!$A$21</f>
        <v>補</v>
      </c>
      <c r="B960" s="282" t="str">
        <f>IF('都個人（女子）'!AC960="","",VLOOKUP(AC960,都個人!$J:$O,4,FALSE))</f>
        <v/>
      </c>
      <c r="C960" s="283"/>
      <c r="D960" s="283"/>
      <c r="E960" s="283"/>
      <c r="F960" s="284"/>
      <c r="G960" s="72" t="str">
        <f>IF('都個人（女子）'!AC960="","",VLOOKUP(AC960,都個人!$J:$O,5,FALSE))</f>
        <v/>
      </c>
      <c r="H960" s="66"/>
      <c r="I960" s="66"/>
      <c r="J960" s="66"/>
      <c r="K960" s="88"/>
      <c r="L960" s="89"/>
      <c r="M960" s="66"/>
      <c r="N960" s="66"/>
      <c r="O960" s="66"/>
      <c r="P960" s="88"/>
      <c r="Q960" s="89"/>
      <c r="R960" s="66"/>
      <c r="S960" s="66"/>
      <c r="T960" s="66"/>
      <c r="U960" s="88"/>
      <c r="V960" s="89"/>
      <c r="W960" s="177"/>
      <c r="X960" s="179"/>
    </row>
    <row r="961" spans="1:29" ht="19.5" customHeight="1">
      <c r="A961" s="177"/>
      <c r="B961" s="285"/>
      <c r="C961" s="285"/>
      <c r="D961" s="285"/>
      <c r="E961" s="285"/>
      <c r="F961" s="285"/>
      <c r="G961" s="286"/>
      <c r="H961" s="280" t="s">
        <v>5</v>
      </c>
      <c r="I961" s="287"/>
      <c r="J961" s="287"/>
      <c r="K961" s="287"/>
      <c r="L961" s="89"/>
      <c r="M961" s="280" t="s">
        <v>5</v>
      </c>
      <c r="N961" s="287"/>
      <c r="O961" s="287"/>
      <c r="P961" s="287"/>
      <c r="Q961" s="89"/>
      <c r="R961" s="280" t="s">
        <v>5</v>
      </c>
      <c r="S961" s="287"/>
      <c r="T961" s="287"/>
      <c r="U961" s="287"/>
      <c r="V961" s="89"/>
      <c r="W961" s="177"/>
      <c r="X961" s="179"/>
    </row>
    <row r="962" spans="1:29" ht="24.75" customHeight="1">
      <c r="A962" s="276" t="s">
        <v>4</v>
      </c>
      <c r="B962" s="279"/>
      <c r="C962" s="279"/>
      <c r="D962" s="279"/>
      <c r="E962" s="279"/>
      <c r="F962" s="279"/>
      <c r="G962" s="278"/>
      <c r="H962" s="177"/>
      <c r="I962" s="178"/>
      <c r="J962" s="178"/>
      <c r="K962" s="178"/>
      <c r="L962" s="179"/>
      <c r="M962" s="177"/>
      <c r="N962" s="178"/>
      <c r="O962" s="178"/>
      <c r="P962" s="178"/>
      <c r="Q962" s="179"/>
      <c r="R962" s="177"/>
      <c r="S962" s="178"/>
      <c r="T962" s="178"/>
      <c r="U962" s="178"/>
      <c r="V962" s="179"/>
      <c r="W962" s="177"/>
      <c r="X962" s="179"/>
    </row>
    <row r="963" spans="1:29" ht="4.5" customHeight="1">
      <c r="A963" s="288"/>
      <c r="B963" s="240"/>
      <c r="C963" s="240"/>
      <c r="D963" s="240"/>
      <c r="E963" s="240"/>
      <c r="F963" s="240"/>
      <c r="G963" s="240"/>
      <c r="H963" s="240"/>
      <c r="I963" s="240"/>
      <c r="J963" s="240"/>
      <c r="K963" s="240"/>
      <c r="L963" s="240"/>
      <c r="M963" s="240"/>
      <c r="N963" s="240"/>
      <c r="O963" s="240"/>
      <c r="P963" s="240"/>
      <c r="Q963" s="240"/>
      <c r="R963" s="240"/>
      <c r="S963" s="240"/>
      <c r="T963" s="240"/>
      <c r="U963" s="240"/>
      <c r="V963" s="240"/>
      <c r="W963" s="240"/>
      <c r="X963" s="240"/>
    </row>
    <row r="964" spans="1:29">
      <c r="A964" s="229" t="s">
        <v>63</v>
      </c>
      <c r="B964" s="229"/>
      <c r="C964" s="229"/>
      <c r="D964" s="229"/>
      <c r="E964" s="229"/>
      <c r="F964" s="229"/>
      <c r="G964" s="229"/>
      <c r="H964" s="229"/>
      <c r="I964" s="229"/>
      <c r="J964" s="229"/>
      <c r="K964" s="229"/>
      <c r="L964" s="229"/>
      <c r="M964" s="229"/>
      <c r="N964" s="229"/>
      <c r="O964" s="229"/>
      <c r="P964" s="229"/>
      <c r="Q964" s="230"/>
      <c r="R964" s="231" t="s">
        <v>3</v>
      </c>
      <c r="S964" s="231"/>
      <c r="T964" s="231"/>
      <c r="U964" s="231"/>
      <c r="V964" s="231"/>
      <c r="W964" s="231"/>
      <c r="X964" s="231"/>
    </row>
    <row r="965" spans="1:29">
      <c r="A965" s="229" t="s">
        <v>2</v>
      </c>
      <c r="B965" s="229"/>
      <c r="C965" s="229"/>
      <c r="D965" s="229"/>
      <c r="E965" s="229"/>
      <c r="F965" s="229"/>
      <c r="G965" s="229"/>
      <c r="H965" s="229"/>
      <c r="I965" s="229"/>
      <c r="J965" s="229"/>
      <c r="K965" s="229"/>
      <c r="L965" s="229"/>
      <c r="M965" s="229"/>
      <c r="N965" s="229"/>
      <c r="O965" s="229"/>
      <c r="P965" s="229"/>
      <c r="Q965" s="90"/>
      <c r="R965" s="231"/>
      <c r="S965" s="231"/>
      <c r="T965" s="231"/>
      <c r="U965" s="231"/>
      <c r="V965" s="231"/>
      <c r="W965" s="231"/>
      <c r="X965" s="231"/>
    </row>
    <row r="966" spans="1:29" ht="39.75" customHeight="1"/>
    <row r="967" spans="1:29" ht="34.5" customHeight="1"/>
    <row r="968" spans="1:29" ht="24.75" customHeight="1">
      <c r="A968" s="169" t="s">
        <v>12</v>
      </c>
      <c r="B968" s="169"/>
      <c r="C968" s="169"/>
      <c r="D968" s="172" t="str">
        <f>$D$2</f>
        <v>基本登録シートの年度に入力して下さい</v>
      </c>
      <c r="E968" s="172"/>
      <c r="F968" s="172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2"/>
      <c r="R968" s="172"/>
      <c r="S968" s="172"/>
      <c r="T968" s="172"/>
      <c r="U968" s="173"/>
      <c r="V968" s="249" t="s">
        <v>24</v>
      </c>
      <c r="W968" s="250"/>
      <c r="X968" s="251"/>
    </row>
    <row r="969" spans="1:29" ht="26.25" customHeight="1">
      <c r="A969" s="170"/>
      <c r="B969" s="170"/>
      <c r="C969" s="170"/>
      <c r="D969" s="172"/>
      <c r="E969" s="172"/>
      <c r="F969" s="172"/>
      <c r="G969" s="172"/>
      <c r="H969" s="172"/>
      <c r="I969" s="172"/>
      <c r="J969" s="172"/>
      <c r="K969" s="172"/>
      <c r="L969" s="172"/>
      <c r="M969" s="172"/>
      <c r="N969" s="172"/>
      <c r="O969" s="172"/>
      <c r="P969" s="172"/>
      <c r="Q969" s="172"/>
      <c r="R969" s="172"/>
      <c r="S969" s="172"/>
      <c r="T969" s="172"/>
      <c r="U969" s="173"/>
      <c r="V969" s="233" t="str">
        <f>IF(VLOOKUP(AC976,都個人!$J:$O,2,FALSE)="","",VLOOKUP(AC976,都個人!$J:$O,2,FALSE))</f>
        <v/>
      </c>
      <c r="W969" s="234"/>
      <c r="X969" s="235"/>
    </row>
    <row r="970" spans="1:29" ht="27" customHeight="1">
      <c r="A970" s="177" t="s">
        <v>23</v>
      </c>
      <c r="B970" s="178"/>
      <c r="C970" s="179"/>
      <c r="D970" s="241"/>
      <c r="E970" s="82" t="s">
        <v>22</v>
      </c>
      <c r="F970" s="241"/>
      <c r="G970" s="249" t="s">
        <v>21</v>
      </c>
      <c r="H970" s="250"/>
      <c r="I970" s="251"/>
      <c r="J970" s="255" t="str">
        <f>基本登録!$B$2</f>
        <v>基本登録シートの学校番号に入力して下さい</v>
      </c>
      <c r="K970" s="256"/>
      <c r="L970" s="256"/>
      <c r="M970" s="256"/>
      <c r="N970" s="256"/>
      <c r="O970" s="256"/>
      <c r="P970" s="256"/>
      <c r="Q970" s="256"/>
      <c r="R970" s="256"/>
      <c r="S970" s="256"/>
      <c r="T970" s="257"/>
      <c r="U970" s="83"/>
      <c r="V970" s="236"/>
      <c r="W970" s="237"/>
      <c r="X970" s="238"/>
    </row>
    <row r="971" spans="1:29" ht="9.75" customHeight="1">
      <c r="A971" s="186">
        <f>基本登録!$B$1</f>
        <v>0</v>
      </c>
      <c r="B971" s="187"/>
      <c r="C971" s="188"/>
      <c r="D971" s="252"/>
      <c r="E971" s="258" t="s">
        <v>0</v>
      </c>
      <c r="F971" s="254"/>
      <c r="G971" s="261" t="s">
        <v>20</v>
      </c>
      <c r="H971" s="262"/>
      <c r="I971" s="263"/>
      <c r="J971" s="267">
        <f>基本登録!$B$3</f>
        <v>0</v>
      </c>
      <c r="K971" s="268"/>
      <c r="L971" s="268"/>
      <c r="M971" s="268"/>
      <c r="N971" s="268"/>
      <c r="O971" s="268"/>
      <c r="P971" s="268"/>
      <c r="Q971" s="268"/>
      <c r="R971" s="268"/>
      <c r="S971" s="268"/>
      <c r="T971" s="269"/>
      <c r="U971" s="239"/>
      <c r="V971" s="240"/>
      <c r="W971" s="240"/>
      <c r="X971" s="240"/>
    </row>
    <row r="972" spans="1:29" ht="16.5" customHeight="1">
      <c r="A972" s="189"/>
      <c r="B972" s="190"/>
      <c r="C972" s="191"/>
      <c r="D972" s="252"/>
      <c r="E972" s="259"/>
      <c r="F972" s="254"/>
      <c r="G972" s="264"/>
      <c r="H972" s="265"/>
      <c r="I972" s="266"/>
      <c r="J972" s="270"/>
      <c r="K972" s="271"/>
      <c r="L972" s="271"/>
      <c r="M972" s="271"/>
      <c r="N972" s="271"/>
      <c r="O972" s="271"/>
      <c r="P972" s="271"/>
      <c r="Q972" s="271"/>
      <c r="R972" s="271"/>
      <c r="S972" s="271"/>
      <c r="T972" s="272"/>
      <c r="U972" s="241"/>
      <c r="V972" s="243" t="s">
        <v>19</v>
      </c>
      <c r="W972" s="245" t="s">
        <v>11</v>
      </c>
      <c r="X972" s="246"/>
    </row>
    <row r="973" spans="1:29" ht="27" customHeight="1">
      <c r="A973" s="192"/>
      <c r="B973" s="193"/>
      <c r="C973" s="194"/>
      <c r="D973" s="253"/>
      <c r="E973" s="260"/>
      <c r="F973" s="242"/>
      <c r="G973" s="273" t="s">
        <v>18</v>
      </c>
      <c r="H973" s="274"/>
      <c r="I973" s="275"/>
      <c r="J973" s="80" t="s">
        <v>32</v>
      </c>
      <c r="K973" s="81" t="s">
        <v>33</v>
      </c>
      <c r="L973" s="81" t="s">
        <v>34</v>
      </c>
      <c r="M973" s="81" t="s">
        <v>35</v>
      </c>
      <c r="N973" s="81" t="s">
        <v>36</v>
      </c>
      <c r="O973" s="81" t="s">
        <v>37</v>
      </c>
      <c r="P973" s="81" t="s">
        <v>38</v>
      </c>
      <c r="Q973" s="63" t="str">
        <f>IF(AC976="","",AC976)</f>
        <v/>
      </c>
      <c r="R973" s="81" t="s">
        <v>39</v>
      </c>
      <c r="S973" s="58"/>
      <c r="T973" s="59"/>
      <c r="U973" s="242"/>
      <c r="V973" s="244"/>
      <c r="W973" s="247"/>
      <c r="X973" s="248"/>
    </row>
    <row r="974" spans="1:29" ht="4.5" customHeight="1"/>
    <row r="975" spans="1:29" ht="21.75" customHeight="1">
      <c r="A975" s="66" t="s">
        <v>10</v>
      </c>
      <c r="B975" s="276" t="s">
        <v>9</v>
      </c>
      <c r="C975" s="277"/>
      <c r="D975" s="277"/>
      <c r="E975" s="277"/>
      <c r="F975" s="278"/>
      <c r="G975" s="85" t="s">
        <v>8</v>
      </c>
      <c r="H975" s="86"/>
      <c r="I975" s="279" t="str">
        <f>IFERROR(VLOOKUP(D968,基本登録!$B$8:$G$13,5,FALSE),"")</f>
        <v>予選</v>
      </c>
      <c r="J975" s="279"/>
      <c r="K975" s="279"/>
      <c r="L975" s="87"/>
      <c r="M975" s="86"/>
      <c r="N975" s="279" t="str">
        <f>IFERROR(VLOOKUP(D968,基本登録!$B$8:$G$13,6,FALSE),"")</f>
        <v>準決勝</v>
      </c>
      <c r="O975" s="279"/>
      <c r="P975" s="279"/>
      <c r="Q975" s="87"/>
      <c r="R975" s="91"/>
      <c r="S975" s="277"/>
      <c r="T975" s="277"/>
      <c r="U975" s="277"/>
      <c r="V975" s="92"/>
      <c r="W975" s="280" t="s">
        <v>7</v>
      </c>
      <c r="X975" s="281"/>
    </row>
    <row r="976" spans="1:29" ht="21.75" customHeight="1">
      <c r="A976" s="71" t="str">
        <f>基本登録!$A$16</f>
        <v>１</v>
      </c>
      <c r="B976" s="282" t="str">
        <f>IF('都個人（女子）'!AC976="","",VLOOKUP(AC976,都個人!$J:$O,4,FALSE))</f>
        <v/>
      </c>
      <c r="C976" s="283"/>
      <c r="D976" s="283"/>
      <c r="E976" s="283"/>
      <c r="F976" s="284"/>
      <c r="G976" s="72" t="str">
        <f>IF('都個人（女子）'!AC976="","",VLOOKUP(AC976,都個人!$J:$O,5,FALSE))</f>
        <v/>
      </c>
      <c r="H976" s="84"/>
      <c r="I976" s="84"/>
      <c r="J976" s="84"/>
      <c r="K976" s="57"/>
      <c r="L976" s="89"/>
      <c r="M976" s="84"/>
      <c r="N976" s="84"/>
      <c r="O976" s="84"/>
      <c r="P976" s="57"/>
      <c r="Q976" s="89"/>
      <c r="R976" s="84"/>
      <c r="S976" s="84"/>
      <c r="T976" s="84"/>
      <c r="U976" s="57"/>
      <c r="V976" s="89"/>
      <c r="W976" s="177"/>
      <c r="X976" s="179"/>
      <c r="Y976" s="75"/>
      <c r="AC976" s="54" t="str">
        <f>都個人!J49</f>
        <v/>
      </c>
    </row>
    <row r="977" spans="1:24" ht="21.75" customHeight="1">
      <c r="A977" s="66" t="str">
        <f>基本登録!$A$17</f>
        <v>２</v>
      </c>
      <c r="B977" s="282" t="str">
        <f>IF('都個人（女子）'!AC977="","",VLOOKUP(AC977,都個人!$J:$O,4,FALSE))</f>
        <v/>
      </c>
      <c r="C977" s="283"/>
      <c r="D977" s="283"/>
      <c r="E977" s="283"/>
      <c r="F977" s="284"/>
      <c r="G977" s="72" t="str">
        <f>IF('都個人（女子）'!AC977="","",VLOOKUP(AC977,都個人!$J:$O,5,FALSE))</f>
        <v/>
      </c>
      <c r="H977" s="84"/>
      <c r="I977" s="84"/>
      <c r="J977" s="84"/>
      <c r="K977" s="57"/>
      <c r="L977" s="89"/>
      <c r="M977" s="84"/>
      <c r="N977" s="84"/>
      <c r="O977" s="84"/>
      <c r="P977" s="57"/>
      <c r="Q977" s="89"/>
      <c r="R977" s="84"/>
      <c r="S977" s="84"/>
      <c r="T977" s="84"/>
      <c r="U977" s="57"/>
      <c r="V977" s="89"/>
      <c r="W977" s="177"/>
      <c r="X977" s="179"/>
    </row>
    <row r="978" spans="1:24" ht="21.75" customHeight="1">
      <c r="A978" s="66" t="str">
        <f>基本登録!$A$18</f>
        <v>３</v>
      </c>
      <c r="B978" s="282" t="str">
        <f>IF('都個人（女子）'!AC978="","",VLOOKUP(AC978,都個人!$J:$O,4,FALSE))</f>
        <v/>
      </c>
      <c r="C978" s="283"/>
      <c r="D978" s="283"/>
      <c r="E978" s="283"/>
      <c r="F978" s="284"/>
      <c r="G978" s="72" t="str">
        <f>IF('都個人（女子）'!AC978="","",VLOOKUP(AC978,都個人!$J:$O,5,FALSE))</f>
        <v/>
      </c>
      <c r="H978" s="84"/>
      <c r="I978" s="84"/>
      <c r="J978" s="84"/>
      <c r="K978" s="57"/>
      <c r="L978" s="89"/>
      <c r="M978" s="84"/>
      <c r="N978" s="84"/>
      <c r="O978" s="84"/>
      <c r="P978" s="57"/>
      <c r="Q978" s="89"/>
      <c r="R978" s="84"/>
      <c r="S978" s="84"/>
      <c r="T978" s="84"/>
      <c r="U978" s="57"/>
      <c r="V978" s="89"/>
      <c r="W978" s="177"/>
      <c r="X978" s="179"/>
    </row>
    <row r="979" spans="1:24" ht="21.75" customHeight="1">
      <c r="A979" s="66" t="str">
        <f>基本登録!$A$19</f>
        <v>４</v>
      </c>
      <c r="B979" s="282" t="str">
        <f>IF('都個人（女子）'!AC979="","",VLOOKUP(AC979,都個人!$J:$O,4,FALSE))</f>
        <v/>
      </c>
      <c r="C979" s="283"/>
      <c r="D979" s="283"/>
      <c r="E979" s="283"/>
      <c r="F979" s="284"/>
      <c r="G979" s="72" t="str">
        <f>IF('都個人（女子）'!AC979="","",VLOOKUP(AC979,都個人!$J:$O,5,FALSE))</f>
        <v/>
      </c>
      <c r="H979" s="84"/>
      <c r="I979" s="84"/>
      <c r="J979" s="84"/>
      <c r="K979" s="57"/>
      <c r="L979" s="89"/>
      <c r="M979" s="84"/>
      <c r="N979" s="84"/>
      <c r="O979" s="84"/>
      <c r="P979" s="57"/>
      <c r="Q979" s="89"/>
      <c r="R979" s="84"/>
      <c r="S979" s="84"/>
      <c r="T979" s="84"/>
      <c r="U979" s="57"/>
      <c r="V979" s="89"/>
      <c r="W979" s="177"/>
      <c r="X979" s="179"/>
    </row>
    <row r="980" spans="1:24" ht="21.75" customHeight="1">
      <c r="A980" s="66" t="str">
        <f>基本登録!$A$20</f>
        <v>５</v>
      </c>
      <c r="B980" s="282" t="str">
        <f>IF('都個人（女子）'!AC980="","",VLOOKUP(AC980,都個人!$J:$O,4,FALSE))</f>
        <v/>
      </c>
      <c r="C980" s="283"/>
      <c r="D980" s="283"/>
      <c r="E980" s="283"/>
      <c r="F980" s="284"/>
      <c r="G980" s="72" t="str">
        <f>IF('都個人（女子）'!AC980="","",VLOOKUP(AC980,都個人!$J:$O,5,FALSE))</f>
        <v/>
      </c>
      <c r="H980" s="84"/>
      <c r="I980" s="84"/>
      <c r="J980" s="84"/>
      <c r="K980" s="57"/>
      <c r="L980" s="89"/>
      <c r="M980" s="84"/>
      <c r="N980" s="84"/>
      <c r="O980" s="84"/>
      <c r="P980" s="57"/>
      <c r="Q980" s="89"/>
      <c r="R980" s="84"/>
      <c r="S980" s="84"/>
      <c r="T980" s="84"/>
      <c r="U980" s="57"/>
      <c r="V980" s="89"/>
      <c r="W980" s="177"/>
      <c r="X980" s="179"/>
    </row>
    <row r="981" spans="1:24" ht="21.75" customHeight="1">
      <c r="A981" s="66" t="str">
        <f>基本登録!$A$21</f>
        <v>補</v>
      </c>
      <c r="B981" s="282" t="str">
        <f>IF('都個人（女子）'!AC981="","",VLOOKUP(AC981,都個人!$J:$O,4,FALSE))</f>
        <v/>
      </c>
      <c r="C981" s="283"/>
      <c r="D981" s="283"/>
      <c r="E981" s="283"/>
      <c r="F981" s="284"/>
      <c r="G981" s="72" t="str">
        <f>IF('都個人（女子）'!AC981="","",VLOOKUP(AC981,都個人!$J:$O,5,FALSE))</f>
        <v/>
      </c>
      <c r="H981" s="66"/>
      <c r="I981" s="66"/>
      <c r="J981" s="66"/>
      <c r="K981" s="88"/>
      <c r="L981" s="89"/>
      <c r="M981" s="66"/>
      <c r="N981" s="66"/>
      <c r="O981" s="66"/>
      <c r="P981" s="88"/>
      <c r="Q981" s="89"/>
      <c r="R981" s="66"/>
      <c r="S981" s="66"/>
      <c r="T981" s="66"/>
      <c r="U981" s="88"/>
      <c r="V981" s="89"/>
      <c r="W981" s="177"/>
      <c r="X981" s="179"/>
    </row>
    <row r="982" spans="1:24" ht="19.5" customHeight="1">
      <c r="A982" s="177"/>
      <c r="B982" s="285"/>
      <c r="C982" s="285"/>
      <c r="D982" s="285"/>
      <c r="E982" s="285"/>
      <c r="F982" s="285"/>
      <c r="G982" s="286"/>
      <c r="H982" s="280" t="s">
        <v>5</v>
      </c>
      <c r="I982" s="287"/>
      <c r="J982" s="287"/>
      <c r="K982" s="287"/>
      <c r="L982" s="89"/>
      <c r="M982" s="280" t="s">
        <v>5</v>
      </c>
      <c r="N982" s="287"/>
      <c r="O982" s="287"/>
      <c r="P982" s="287"/>
      <c r="Q982" s="89"/>
      <c r="R982" s="280" t="s">
        <v>5</v>
      </c>
      <c r="S982" s="287"/>
      <c r="T982" s="287"/>
      <c r="U982" s="287"/>
      <c r="V982" s="89"/>
      <c r="W982" s="177"/>
      <c r="X982" s="179"/>
    </row>
    <row r="983" spans="1:24" ht="24.75" customHeight="1">
      <c r="A983" s="276" t="s">
        <v>4</v>
      </c>
      <c r="B983" s="279"/>
      <c r="C983" s="279"/>
      <c r="D983" s="279"/>
      <c r="E983" s="279"/>
      <c r="F983" s="279"/>
      <c r="G983" s="278"/>
      <c r="H983" s="177"/>
      <c r="I983" s="178"/>
      <c r="J983" s="178"/>
      <c r="K983" s="178"/>
      <c r="L983" s="179"/>
      <c r="M983" s="177"/>
      <c r="N983" s="178"/>
      <c r="O983" s="178"/>
      <c r="P983" s="178"/>
      <c r="Q983" s="179"/>
      <c r="R983" s="177"/>
      <c r="S983" s="178"/>
      <c r="T983" s="178"/>
      <c r="U983" s="178"/>
      <c r="V983" s="179"/>
      <c r="W983" s="177"/>
      <c r="X983" s="179"/>
    </row>
    <row r="984" spans="1:24" ht="4.5" customHeight="1">
      <c r="A984" s="288"/>
      <c r="B984" s="240"/>
      <c r="C984" s="240"/>
      <c r="D984" s="240"/>
      <c r="E984" s="240"/>
      <c r="F984" s="240"/>
      <c r="G984" s="240"/>
      <c r="H984" s="240"/>
      <c r="I984" s="240"/>
      <c r="J984" s="240"/>
      <c r="K984" s="240"/>
      <c r="L984" s="240"/>
      <c r="M984" s="240"/>
      <c r="N984" s="240"/>
      <c r="O984" s="240"/>
      <c r="P984" s="240"/>
      <c r="Q984" s="240"/>
      <c r="R984" s="240"/>
      <c r="S984" s="240"/>
      <c r="T984" s="240"/>
      <c r="U984" s="240"/>
      <c r="V984" s="240"/>
      <c r="W984" s="240"/>
      <c r="X984" s="240"/>
    </row>
    <row r="985" spans="1:24">
      <c r="A985" s="229" t="s">
        <v>63</v>
      </c>
      <c r="B985" s="229"/>
      <c r="C985" s="229"/>
      <c r="D985" s="229"/>
      <c r="E985" s="229"/>
      <c r="F985" s="229"/>
      <c r="G985" s="229"/>
      <c r="H985" s="229"/>
      <c r="I985" s="229"/>
      <c r="J985" s="229"/>
      <c r="K985" s="229"/>
      <c r="L985" s="229"/>
      <c r="M985" s="229"/>
      <c r="N985" s="229"/>
      <c r="O985" s="229"/>
      <c r="P985" s="229"/>
      <c r="Q985" s="230"/>
      <c r="R985" s="231" t="s">
        <v>3</v>
      </c>
      <c r="S985" s="231"/>
      <c r="T985" s="231"/>
      <c r="U985" s="231"/>
      <c r="V985" s="231"/>
      <c r="W985" s="231"/>
      <c r="X985" s="231"/>
    </row>
    <row r="986" spans="1:24">
      <c r="A986" s="229" t="s">
        <v>2</v>
      </c>
      <c r="B986" s="229"/>
      <c r="C986" s="229"/>
      <c r="D986" s="229"/>
      <c r="E986" s="229"/>
      <c r="F986" s="229"/>
      <c r="G986" s="229"/>
      <c r="H986" s="229"/>
      <c r="I986" s="229"/>
      <c r="J986" s="229"/>
      <c r="K986" s="229"/>
      <c r="L986" s="229"/>
      <c r="M986" s="229"/>
      <c r="N986" s="229"/>
      <c r="O986" s="229"/>
      <c r="P986" s="229"/>
      <c r="Q986" s="90"/>
      <c r="R986" s="231"/>
      <c r="S986" s="231"/>
      <c r="T986" s="231"/>
      <c r="U986" s="231"/>
      <c r="V986" s="231"/>
      <c r="W986" s="231"/>
      <c r="X986" s="231"/>
    </row>
    <row r="987" spans="1:24" ht="39.75" customHeight="1"/>
    <row r="988" spans="1:24" ht="34.5" customHeight="1"/>
    <row r="989" spans="1:24" ht="24.75" customHeight="1">
      <c r="A989" s="169" t="s">
        <v>12</v>
      </c>
      <c r="B989" s="169"/>
      <c r="C989" s="169"/>
      <c r="D989" s="172" t="str">
        <f>$D$2</f>
        <v>基本登録シートの年度に入力して下さい</v>
      </c>
      <c r="E989" s="172"/>
      <c r="F989" s="172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172"/>
      <c r="R989" s="172"/>
      <c r="S989" s="172"/>
      <c r="T989" s="172"/>
      <c r="U989" s="173"/>
      <c r="V989" s="249" t="s">
        <v>24</v>
      </c>
      <c r="W989" s="250"/>
      <c r="X989" s="251"/>
    </row>
    <row r="990" spans="1:24" ht="26.25" customHeight="1">
      <c r="A990" s="170"/>
      <c r="B990" s="170"/>
      <c r="C990" s="170"/>
      <c r="D990" s="172"/>
      <c r="E990" s="172"/>
      <c r="F990" s="172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2"/>
      <c r="R990" s="172"/>
      <c r="S990" s="172"/>
      <c r="T990" s="172"/>
      <c r="U990" s="173"/>
      <c r="V990" s="233" t="str">
        <f>IF(VLOOKUP(AC997,都個人!$J:$O,2,FALSE)="","",VLOOKUP(AC997,都個人!$J:$O,2,FALSE))</f>
        <v/>
      </c>
      <c r="W990" s="234"/>
      <c r="X990" s="235"/>
    </row>
    <row r="991" spans="1:24" ht="27" customHeight="1">
      <c r="A991" s="177" t="s">
        <v>23</v>
      </c>
      <c r="B991" s="178"/>
      <c r="C991" s="179"/>
      <c r="D991" s="241"/>
      <c r="E991" s="82" t="s">
        <v>22</v>
      </c>
      <c r="F991" s="241"/>
      <c r="G991" s="249" t="s">
        <v>21</v>
      </c>
      <c r="H991" s="250"/>
      <c r="I991" s="251"/>
      <c r="J991" s="255" t="str">
        <f>基本登録!$B$2</f>
        <v>基本登録シートの学校番号に入力して下さい</v>
      </c>
      <c r="K991" s="256"/>
      <c r="L991" s="256"/>
      <c r="M991" s="256"/>
      <c r="N991" s="256"/>
      <c r="O991" s="256"/>
      <c r="P991" s="256"/>
      <c r="Q991" s="256"/>
      <c r="R991" s="256"/>
      <c r="S991" s="256"/>
      <c r="T991" s="257"/>
      <c r="U991" s="83"/>
      <c r="V991" s="236"/>
      <c r="W991" s="237"/>
      <c r="X991" s="238"/>
    </row>
    <row r="992" spans="1:24" ht="9.75" customHeight="1">
      <c r="A992" s="186">
        <f>基本登録!$B$1</f>
        <v>0</v>
      </c>
      <c r="B992" s="187"/>
      <c r="C992" s="188"/>
      <c r="D992" s="252"/>
      <c r="E992" s="258" t="s">
        <v>0</v>
      </c>
      <c r="F992" s="254"/>
      <c r="G992" s="261" t="s">
        <v>20</v>
      </c>
      <c r="H992" s="262"/>
      <c r="I992" s="263"/>
      <c r="J992" s="267">
        <f>基本登録!$B$3</f>
        <v>0</v>
      </c>
      <c r="K992" s="268"/>
      <c r="L992" s="268"/>
      <c r="M992" s="268"/>
      <c r="N992" s="268"/>
      <c r="O992" s="268"/>
      <c r="P992" s="268"/>
      <c r="Q992" s="268"/>
      <c r="R992" s="268"/>
      <c r="S992" s="268"/>
      <c r="T992" s="269"/>
      <c r="U992" s="239"/>
      <c r="V992" s="240"/>
      <c r="W992" s="240"/>
      <c r="X992" s="240"/>
    </row>
    <row r="993" spans="1:29" ht="16.5" customHeight="1">
      <c r="A993" s="189"/>
      <c r="B993" s="190"/>
      <c r="C993" s="191"/>
      <c r="D993" s="252"/>
      <c r="E993" s="259"/>
      <c r="F993" s="254"/>
      <c r="G993" s="264"/>
      <c r="H993" s="265"/>
      <c r="I993" s="266"/>
      <c r="J993" s="270"/>
      <c r="K993" s="271"/>
      <c r="L993" s="271"/>
      <c r="M993" s="271"/>
      <c r="N993" s="271"/>
      <c r="O993" s="271"/>
      <c r="P993" s="271"/>
      <c r="Q993" s="271"/>
      <c r="R993" s="271"/>
      <c r="S993" s="271"/>
      <c r="T993" s="272"/>
      <c r="U993" s="241"/>
      <c r="V993" s="243" t="s">
        <v>19</v>
      </c>
      <c r="W993" s="245" t="s">
        <v>11</v>
      </c>
      <c r="X993" s="246"/>
    </row>
    <row r="994" spans="1:29" ht="27" customHeight="1">
      <c r="A994" s="192"/>
      <c r="B994" s="193"/>
      <c r="C994" s="194"/>
      <c r="D994" s="253"/>
      <c r="E994" s="260"/>
      <c r="F994" s="242"/>
      <c r="G994" s="273" t="s">
        <v>18</v>
      </c>
      <c r="H994" s="274"/>
      <c r="I994" s="275"/>
      <c r="J994" s="80" t="s">
        <v>32</v>
      </c>
      <c r="K994" s="81" t="s">
        <v>33</v>
      </c>
      <c r="L994" s="81" t="s">
        <v>34</v>
      </c>
      <c r="M994" s="81" t="s">
        <v>35</v>
      </c>
      <c r="N994" s="81" t="s">
        <v>36</v>
      </c>
      <c r="O994" s="81" t="s">
        <v>37</v>
      </c>
      <c r="P994" s="81" t="s">
        <v>38</v>
      </c>
      <c r="Q994" s="63" t="str">
        <f>IF(AC997="","",AC997)</f>
        <v/>
      </c>
      <c r="R994" s="81" t="s">
        <v>39</v>
      </c>
      <c r="S994" s="58"/>
      <c r="T994" s="59"/>
      <c r="U994" s="242"/>
      <c r="V994" s="244"/>
      <c r="W994" s="247"/>
      <c r="X994" s="248"/>
    </row>
    <row r="995" spans="1:29" ht="4.5" customHeight="1"/>
    <row r="996" spans="1:29" ht="21.75" customHeight="1">
      <c r="A996" s="66" t="s">
        <v>10</v>
      </c>
      <c r="B996" s="276" t="s">
        <v>9</v>
      </c>
      <c r="C996" s="277"/>
      <c r="D996" s="277"/>
      <c r="E996" s="277"/>
      <c r="F996" s="278"/>
      <c r="G996" s="85" t="s">
        <v>8</v>
      </c>
      <c r="H996" s="86"/>
      <c r="I996" s="279" t="str">
        <f>IFERROR(VLOOKUP(D989,基本登録!$B$8:$G$13,5,FALSE),"")</f>
        <v>予選</v>
      </c>
      <c r="J996" s="279"/>
      <c r="K996" s="279"/>
      <c r="L996" s="87"/>
      <c r="M996" s="86"/>
      <c r="N996" s="279" t="str">
        <f>IFERROR(VLOOKUP(D989,基本登録!$B$8:$G$13,6,FALSE),"")</f>
        <v>準決勝</v>
      </c>
      <c r="O996" s="279"/>
      <c r="P996" s="279"/>
      <c r="Q996" s="87"/>
      <c r="R996" s="91"/>
      <c r="S996" s="277"/>
      <c r="T996" s="277"/>
      <c r="U996" s="277"/>
      <c r="V996" s="92"/>
      <c r="W996" s="280" t="s">
        <v>7</v>
      </c>
      <c r="X996" s="281"/>
    </row>
    <row r="997" spans="1:29" ht="21.75" customHeight="1">
      <c r="A997" s="71" t="str">
        <f>基本登録!$A$16</f>
        <v>１</v>
      </c>
      <c r="B997" s="282" t="str">
        <f>IF('都個人（女子）'!AC997="","",VLOOKUP(AC997,都個人!$J:$O,4,FALSE))</f>
        <v/>
      </c>
      <c r="C997" s="283"/>
      <c r="D997" s="283"/>
      <c r="E997" s="283"/>
      <c r="F997" s="284"/>
      <c r="G997" s="72" t="str">
        <f>IF('都個人（女子）'!AC997="","",VLOOKUP(AC997,都個人!$J:$O,5,FALSE))</f>
        <v/>
      </c>
      <c r="H997" s="84"/>
      <c r="I997" s="84"/>
      <c r="J997" s="84"/>
      <c r="K997" s="57"/>
      <c r="L997" s="89"/>
      <c r="M997" s="84"/>
      <c r="N997" s="84"/>
      <c r="O997" s="84"/>
      <c r="P997" s="57"/>
      <c r="Q997" s="89"/>
      <c r="R997" s="84"/>
      <c r="S997" s="84"/>
      <c r="T997" s="84"/>
      <c r="U997" s="57"/>
      <c r="V997" s="89"/>
      <c r="W997" s="177"/>
      <c r="X997" s="179"/>
      <c r="Y997" s="75"/>
      <c r="AC997" s="54" t="str">
        <f>都個人!J50</f>
        <v/>
      </c>
    </row>
    <row r="998" spans="1:29" ht="21.75" customHeight="1">
      <c r="A998" s="66" t="str">
        <f>基本登録!$A$17</f>
        <v>２</v>
      </c>
      <c r="B998" s="282" t="str">
        <f>IF('都個人（女子）'!AC998="","",VLOOKUP(AC998,都個人!$J:$O,4,FALSE))</f>
        <v/>
      </c>
      <c r="C998" s="283"/>
      <c r="D998" s="283"/>
      <c r="E998" s="283"/>
      <c r="F998" s="284"/>
      <c r="G998" s="72" t="str">
        <f>IF('都個人（女子）'!AC998="","",VLOOKUP(AC998,都個人!$J:$O,5,FALSE))</f>
        <v/>
      </c>
      <c r="H998" s="84"/>
      <c r="I998" s="84"/>
      <c r="J998" s="84"/>
      <c r="K998" s="57"/>
      <c r="L998" s="89"/>
      <c r="M998" s="84"/>
      <c r="N998" s="84"/>
      <c r="O998" s="84"/>
      <c r="P998" s="57"/>
      <c r="Q998" s="89"/>
      <c r="R998" s="84"/>
      <c r="S998" s="84"/>
      <c r="T998" s="84"/>
      <c r="U998" s="57"/>
      <c r="V998" s="89"/>
      <c r="W998" s="177"/>
      <c r="X998" s="179"/>
    </row>
    <row r="999" spans="1:29" ht="21.75" customHeight="1">
      <c r="A999" s="66" t="str">
        <f>基本登録!$A$18</f>
        <v>３</v>
      </c>
      <c r="B999" s="282" t="str">
        <f>IF('都個人（女子）'!AC999="","",VLOOKUP(AC999,都個人!$J:$O,4,FALSE))</f>
        <v/>
      </c>
      <c r="C999" s="283"/>
      <c r="D999" s="283"/>
      <c r="E999" s="283"/>
      <c r="F999" s="284"/>
      <c r="G999" s="72" t="str">
        <f>IF('都個人（女子）'!AC999="","",VLOOKUP(AC999,都個人!$J:$O,5,FALSE))</f>
        <v/>
      </c>
      <c r="H999" s="84"/>
      <c r="I999" s="84"/>
      <c r="J999" s="84"/>
      <c r="K999" s="57"/>
      <c r="L999" s="89"/>
      <c r="M999" s="84"/>
      <c r="N999" s="84"/>
      <c r="O999" s="84"/>
      <c r="P999" s="57"/>
      <c r="Q999" s="89"/>
      <c r="R999" s="84"/>
      <c r="S999" s="84"/>
      <c r="T999" s="84"/>
      <c r="U999" s="57"/>
      <c r="V999" s="89"/>
      <c r="W999" s="177"/>
      <c r="X999" s="179"/>
    </row>
    <row r="1000" spans="1:29" ht="21.75" customHeight="1">
      <c r="A1000" s="66" t="str">
        <f>基本登録!$A$19</f>
        <v>４</v>
      </c>
      <c r="B1000" s="282" t="str">
        <f>IF('都個人（女子）'!AC1000="","",VLOOKUP(AC1000,都個人!$J:$O,4,FALSE))</f>
        <v/>
      </c>
      <c r="C1000" s="283"/>
      <c r="D1000" s="283"/>
      <c r="E1000" s="283"/>
      <c r="F1000" s="284"/>
      <c r="G1000" s="72" t="str">
        <f>IF('都個人（女子）'!AC1000="","",VLOOKUP(AC1000,都個人!$J:$O,5,FALSE))</f>
        <v/>
      </c>
      <c r="H1000" s="84"/>
      <c r="I1000" s="84"/>
      <c r="J1000" s="84"/>
      <c r="K1000" s="57"/>
      <c r="L1000" s="89"/>
      <c r="M1000" s="84"/>
      <c r="N1000" s="84"/>
      <c r="O1000" s="84"/>
      <c r="P1000" s="57"/>
      <c r="Q1000" s="89"/>
      <c r="R1000" s="84"/>
      <c r="S1000" s="84"/>
      <c r="T1000" s="84"/>
      <c r="U1000" s="57"/>
      <c r="V1000" s="89"/>
      <c r="W1000" s="177"/>
      <c r="X1000" s="179"/>
    </row>
    <row r="1001" spans="1:29" ht="21.75" customHeight="1">
      <c r="A1001" s="66" t="str">
        <f>基本登録!$A$20</f>
        <v>５</v>
      </c>
      <c r="B1001" s="282" t="str">
        <f>IF('都個人（女子）'!AC1001="","",VLOOKUP(AC1001,都個人!$J:$O,4,FALSE))</f>
        <v/>
      </c>
      <c r="C1001" s="283"/>
      <c r="D1001" s="283"/>
      <c r="E1001" s="283"/>
      <c r="F1001" s="284"/>
      <c r="G1001" s="72" t="str">
        <f>IF('都個人（女子）'!AC1001="","",VLOOKUP(AC1001,都個人!$J:$O,5,FALSE))</f>
        <v/>
      </c>
      <c r="H1001" s="84"/>
      <c r="I1001" s="84"/>
      <c r="J1001" s="84"/>
      <c r="K1001" s="57"/>
      <c r="L1001" s="89"/>
      <c r="M1001" s="84"/>
      <c r="N1001" s="84"/>
      <c r="O1001" s="84"/>
      <c r="P1001" s="57"/>
      <c r="Q1001" s="89"/>
      <c r="R1001" s="84"/>
      <c r="S1001" s="84"/>
      <c r="T1001" s="84"/>
      <c r="U1001" s="57"/>
      <c r="V1001" s="89"/>
      <c r="W1001" s="177"/>
      <c r="X1001" s="179"/>
    </row>
    <row r="1002" spans="1:29" ht="21.75" customHeight="1">
      <c r="A1002" s="66" t="str">
        <f>基本登録!$A$21</f>
        <v>補</v>
      </c>
      <c r="B1002" s="282" t="str">
        <f>IF('都個人（女子）'!AC1002="","",VLOOKUP(AC1002,都個人!$J:$O,4,FALSE))</f>
        <v/>
      </c>
      <c r="C1002" s="283"/>
      <c r="D1002" s="283"/>
      <c r="E1002" s="283"/>
      <c r="F1002" s="284"/>
      <c r="G1002" s="72" t="str">
        <f>IF('都個人（女子）'!AC1002="","",VLOOKUP(AC1002,都個人!$J:$O,5,FALSE))</f>
        <v/>
      </c>
      <c r="H1002" s="66"/>
      <c r="I1002" s="66"/>
      <c r="J1002" s="66"/>
      <c r="K1002" s="88"/>
      <c r="L1002" s="89"/>
      <c r="M1002" s="66"/>
      <c r="N1002" s="66"/>
      <c r="O1002" s="66"/>
      <c r="P1002" s="88"/>
      <c r="Q1002" s="89"/>
      <c r="R1002" s="66"/>
      <c r="S1002" s="66"/>
      <c r="T1002" s="66"/>
      <c r="U1002" s="88"/>
      <c r="V1002" s="89"/>
      <c r="W1002" s="177"/>
      <c r="X1002" s="179"/>
    </row>
    <row r="1003" spans="1:29" ht="19.5" customHeight="1">
      <c r="A1003" s="177"/>
      <c r="B1003" s="285"/>
      <c r="C1003" s="285"/>
      <c r="D1003" s="285"/>
      <c r="E1003" s="285"/>
      <c r="F1003" s="285"/>
      <c r="G1003" s="286"/>
      <c r="H1003" s="280" t="s">
        <v>5</v>
      </c>
      <c r="I1003" s="287"/>
      <c r="J1003" s="287"/>
      <c r="K1003" s="287"/>
      <c r="L1003" s="89"/>
      <c r="M1003" s="280" t="s">
        <v>5</v>
      </c>
      <c r="N1003" s="287"/>
      <c r="O1003" s="287"/>
      <c r="P1003" s="287"/>
      <c r="Q1003" s="89"/>
      <c r="R1003" s="280" t="s">
        <v>5</v>
      </c>
      <c r="S1003" s="287"/>
      <c r="T1003" s="287"/>
      <c r="U1003" s="287"/>
      <c r="V1003" s="89"/>
      <c r="W1003" s="177"/>
      <c r="X1003" s="179"/>
    </row>
    <row r="1004" spans="1:29" ht="24.75" customHeight="1">
      <c r="A1004" s="276" t="s">
        <v>4</v>
      </c>
      <c r="B1004" s="279"/>
      <c r="C1004" s="279"/>
      <c r="D1004" s="279"/>
      <c r="E1004" s="279"/>
      <c r="F1004" s="279"/>
      <c r="G1004" s="278"/>
      <c r="H1004" s="177"/>
      <c r="I1004" s="178"/>
      <c r="J1004" s="178"/>
      <c r="K1004" s="178"/>
      <c r="L1004" s="179"/>
      <c r="M1004" s="177"/>
      <c r="N1004" s="178"/>
      <c r="O1004" s="178"/>
      <c r="P1004" s="178"/>
      <c r="Q1004" s="179"/>
      <c r="R1004" s="177"/>
      <c r="S1004" s="178"/>
      <c r="T1004" s="178"/>
      <c r="U1004" s="178"/>
      <c r="V1004" s="179"/>
      <c r="W1004" s="177"/>
      <c r="X1004" s="179"/>
    </row>
    <row r="1005" spans="1:29" ht="4.5" customHeight="1">
      <c r="A1005" s="288"/>
      <c r="B1005" s="240"/>
      <c r="C1005" s="240"/>
      <c r="D1005" s="240"/>
      <c r="E1005" s="240"/>
      <c r="F1005" s="240"/>
      <c r="G1005" s="240"/>
      <c r="H1005" s="240"/>
      <c r="I1005" s="240"/>
      <c r="J1005" s="240"/>
      <c r="K1005" s="240"/>
      <c r="L1005" s="240"/>
      <c r="M1005" s="240"/>
      <c r="N1005" s="240"/>
      <c r="O1005" s="240"/>
      <c r="P1005" s="240"/>
      <c r="Q1005" s="240"/>
      <c r="R1005" s="240"/>
      <c r="S1005" s="240"/>
      <c r="T1005" s="240"/>
      <c r="U1005" s="240"/>
      <c r="V1005" s="240"/>
      <c r="W1005" s="240"/>
      <c r="X1005" s="240"/>
    </row>
    <row r="1006" spans="1:29">
      <c r="A1006" s="229" t="s">
        <v>63</v>
      </c>
      <c r="B1006" s="229"/>
      <c r="C1006" s="229"/>
      <c r="D1006" s="229"/>
      <c r="E1006" s="229"/>
      <c r="F1006" s="229"/>
      <c r="G1006" s="229"/>
      <c r="H1006" s="229"/>
      <c r="I1006" s="229"/>
      <c r="J1006" s="229"/>
      <c r="K1006" s="229"/>
      <c r="L1006" s="229"/>
      <c r="M1006" s="229"/>
      <c r="N1006" s="229"/>
      <c r="O1006" s="229"/>
      <c r="P1006" s="229"/>
      <c r="Q1006" s="230"/>
      <c r="R1006" s="231" t="s">
        <v>3</v>
      </c>
      <c r="S1006" s="231"/>
      <c r="T1006" s="231"/>
      <c r="U1006" s="231"/>
      <c r="V1006" s="231"/>
      <c r="W1006" s="231"/>
      <c r="X1006" s="231"/>
    </row>
    <row r="1007" spans="1:29">
      <c r="A1007" s="229" t="s">
        <v>2</v>
      </c>
      <c r="B1007" s="229"/>
      <c r="C1007" s="229"/>
      <c r="D1007" s="229"/>
      <c r="E1007" s="229"/>
      <c r="F1007" s="229"/>
      <c r="G1007" s="229"/>
      <c r="H1007" s="229"/>
      <c r="I1007" s="229"/>
      <c r="J1007" s="229"/>
      <c r="K1007" s="229"/>
      <c r="L1007" s="229"/>
      <c r="M1007" s="229"/>
      <c r="N1007" s="229"/>
      <c r="O1007" s="229"/>
      <c r="P1007" s="229"/>
      <c r="Q1007" s="90"/>
      <c r="R1007" s="231"/>
      <c r="S1007" s="231"/>
      <c r="T1007" s="231"/>
      <c r="U1007" s="231"/>
      <c r="V1007" s="231"/>
      <c r="W1007" s="231"/>
      <c r="X1007" s="231"/>
    </row>
    <row r="1008" spans="1:29" ht="39.75" customHeight="1"/>
    <row r="1009" spans="1:29" ht="34.5" customHeight="1"/>
    <row r="1010" spans="1:29" ht="24.75" customHeight="1">
      <c r="A1010" s="169" t="s">
        <v>12</v>
      </c>
      <c r="B1010" s="169"/>
      <c r="C1010" s="169"/>
      <c r="D1010" s="172" t="str">
        <f>$D$2</f>
        <v>基本登録シートの年度に入力して下さい</v>
      </c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  <c r="T1010" s="172"/>
      <c r="U1010" s="173"/>
      <c r="V1010" s="249" t="s">
        <v>24</v>
      </c>
      <c r="W1010" s="250"/>
      <c r="X1010" s="251"/>
    </row>
    <row r="1011" spans="1:29" ht="26.25" customHeight="1">
      <c r="A1011" s="170"/>
      <c r="B1011" s="170"/>
      <c r="C1011" s="170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  <c r="T1011" s="172"/>
      <c r="U1011" s="173"/>
      <c r="V1011" s="233" t="str">
        <f>IF(VLOOKUP(AC1018,都個人!$J:$O,2,FALSE)="","",VLOOKUP(AC1018,都個人!$J:$O,2,FALSE))</f>
        <v/>
      </c>
      <c r="W1011" s="234"/>
      <c r="X1011" s="235"/>
    </row>
    <row r="1012" spans="1:29" ht="27" customHeight="1">
      <c r="A1012" s="177" t="s">
        <v>23</v>
      </c>
      <c r="B1012" s="178"/>
      <c r="C1012" s="179"/>
      <c r="D1012" s="241"/>
      <c r="E1012" s="82" t="s">
        <v>22</v>
      </c>
      <c r="F1012" s="241"/>
      <c r="G1012" s="249" t="s">
        <v>21</v>
      </c>
      <c r="H1012" s="250"/>
      <c r="I1012" s="251"/>
      <c r="J1012" s="255" t="str">
        <f>基本登録!$B$2</f>
        <v>基本登録シートの学校番号に入力して下さい</v>
      </c>
      <c r="K1012" s="256"/>
      <c r="L1012" s="256"/>
      <c r="M1012" s="256"/>
      <c r="N1012" s="256"/>
      <c r="O1012" s="256"/>
      <c r="P1012" s="256"/>
      <c r="Q1012" s="256"/>
      <c r="R1012" s="256"/>
      <c r="S1012" s="256"/>
      <c r="T1012" s="257"/>
      <c r="U1012" s="83"/>
      <c r="V1012" s="236"/>
      <c r="W1012" s="237"/>
      <c r="X1012" s="238"/>
    </row>
    <row r="1013" spans="1:29" ht="9.75" customHeight="1">
      <c r="A1013" s="186">
        <f>基本登録!$B$1</f>
        <v>0</v>
      </c>
      <c r="B1013" s="187"/>
      <c r="C1013" s="188"/>
      <c r="D1013" s="252"/>
      <c r="E1013" s="258" t="s">
        <v>0</v>
      </c>
      <c r="F1013" s="254"/>
      <c r="G1013" s="261" t="s">
        <v>20</v>
      </c>
      <c r="H1013" s="262"/>
      <c r="I1013" s="263"/>
      <c r="J1013" s="267">
        <f>基本登録!$B$3</f>
        <v>0</v>
      </c>
      <c r="K1013" s="268"/>
      <c r="L1013" s="268"/>
      <c r="M1013" s="268"/>
      <c r="N1013" s="268"/>
      <c r="O1013" s="268"/>
      <c r="P1013" s="268"/>
      <c r="Q1013" s="268"/>
      <c r="R1013" s="268"/>
      <c r="S1013" s="268"/>
      <c r="T1013" s="269"/>
      <c r="U1013" s="239"/>
      <c r="V1013" s="240"/>
      <c r="W1013" s="240"/>
      <c r="X1013" s="240"/>
    </row>
    <row r="1014" spans="1:29" ht="16.5" customHeight="1">
      <c r="A1014" s="189"/>
      <c r="B1014" s="190"/>
      <c r="C1014" s="191"/>
      <c r="D1014" s="252"/>
      <c r="E1014" s="259"/>
      <c r="F1014" s="254"/>
      <c r="G1014" s="264"/>
      <c r="H1014" s="265"/>
      <c r="I1014" s="266"/>
      <c r="J1014" s="270"/>
      <c r="K1014" s="271"/>
      <c r="L1014" s="271"/>
      <c r="M1014" s="271"/>
      <c r="N1014" s="271"/>
      <c r="O1014" s="271"/>
      <c r="P1014" s="271"/>
      <c r="Q1014" s="271"/>
      <c r="R1014" s="271"/>
      <c r="S1014" s="271"/>
      <c r="T1014" s="272"/>
      <c r="U1014" s="241"/>
      <c r="V1014" s="243" t="s">
        <v>19</v>
      </c>
      <c r="W1014" s="245" t="s">
        <v>11</v>
      </c>
      <c r="X1014" s="246"/>
    </row>
    <row r="1015" spans="1:29" ht="27" customHeight="1">
      <c r="A1015" s="192"/>
      <c r="B1015" s="193"/>
      <c r="C1015" s="194"/>
      <c r="D1015" s="253"/>
      <c r="E1015" s="260"/>
      <c r="F1015" s="242"/>
      <c r="G1015" s="273" t="s">
        <v>18</v>
      </c>
      <c r="H1015" s="274"/>
      <c r="I1015" s="275"/>
      <c r="J1015" s="80" t="s">
        <v>32</v>
      </c>
      <c r="K1015" s="81" t="s">
        <v>33</v>
      </c>
      <c r="L1015" s="81" t="s">
        <v>34</v>
      </c>
      <c r="M1015" s="81" t="s">
        <v>35</v>
      </c>
      <c r="N1015" s="81" t="s">
        <v>36</v>
      </c>
      <c r="O1015" s="81" t="s">
        <v>37</v>
      </c>
      <c r="P1015" s="81" t="s">
        <v>38</v>
      </c>
      <c r="Q1015" s="63" t="str">
        <f>IF(AC1018="","",AC1018)</f>
        <v/>
      </c>
      <c r="R1015" s="81" t="s">
        <v>39</v>
      </c>
      <c r="S1015" s="58"/>
      <c r="T1015" s="59"/>
      <c r="U1015" s="242"/>
      <c r="V1015" s="244"/>
      <c r="W1015" s="247"/>
      <c r="X1015" s="248"/>
    </row>
    <row r="1016" spans="1:29" ht="4.5" customHeight="1"/>
    <row r="1017" spans="1:29" ht="21.75" customHeight="1">
      <c r="A1017" s="66" t="s">
        <v>10</v>
      </c>
      <c r="B1017" s="276" t="s">
        <v>9</v>
      </c>
      <c r="C1017" s="277"/>
      <c r="D1017" s="277"/>
      <c r="E1017" s="277"/>
      <c r="F1017" s="278"/>
      <c r="G1017" s="85" t="s">
        <v>8</v>
      </c>
      <c r="H1017" s="86"/>
      <c r="I1017" s="279" t="str">
        <f>IFERROR(VLOOKUP(D1010,基本登録!$B$8:$G$13,5,FALSE),"")</f>
        <v>予選</v>
      </c>
      <c r="J1017" s="279"/>
      <c r="K1017" s="279"/>
      <c r="L1017" s="87"/>
      <c r="M1017" s="86"/>
      <c r="N1017" s="279" t="str">
        <f>IFERROR(VLOOKUP(D1010,基本登録!$B$8:$G$13,6,FALSE),"")</f>
        <v>準決勝</v>
      </c>
      <c r="O1017" s="279"/>
      <c r="P1017" s="279"/>
      <c r="Q1017" s="87"/>
      <c r="R1017" s="91"/>
      <c r="S1017" s="277"/>
      <c r="T1017" s="277"/>
      <c r="U1017" s="277"/>
      <c r="V1017" s="92"/>
      <c r="W1017" s="280" t="s">
        <v>7</v>
      </c>
      <c r="X1017" s="281"/>
    </row>
    <row r="1018" spans="1:29" ht="21.75" customHeight="1">
      <c r="A1018" s="71" t="str">
        <f>基本登録!$A$16</f>
        <v>１</v>
      </c>
      <c r="B1018" s="282" t="str">
        <f>IF('都個人（女子）'!AC1018="","",VLOOKUP(AC1018,都個人!$J:$O,4,FALSE))</f>
        <v/>
      </c>
      <c r="C1018" s="283"/>
      <c r="D1018" s="283"/>
      <c r="E1018" s="283"/>
      <c r="F1018" s="284"/>
      <c r="G1018" s="72" t="str">
        <f>IF('都個人（女子）'!AC1018="","",VLOOKUP(AC1018,都個人!$J:$O,5,FALSE))</f>
        <v/>
      </c>
      <c r="H1018" s="84"/>
      <c r="I1018" s="84"/>
      <c r="J1018" s="84"/>
      <c r="K1018" s="57"/>
      <c r="L1018" s="89"/>
      <c r="M1018" s="84"/>
      <c r="N1018" s="84"/>
      <c r="O1018" s="84"/>
      <c r="P1018" s="57"/>
      <c r="Q1018" s="89"/>
      <c r="R1018" s="84"/>
      <c r="S1018" s="84"/>
      <c r="T1018" s="84"/>
      <c r="U1018" s="57"/>
      <c r="V1018" s="89"/>
      <c r="W1018" s="177"/>
      <c r="X1018" s="179"/>
      <c r="Y1018" s="75"/>
      <c r="AC1018" s="54" t="str">
        <f>都個人!J51</f>
        <v/>
      </c>
    </row>
    <row r="1019" spans="1:29" ht="21.75" customHeight="1">
      <c r="A1019" s="66" t="str">
        <f>基本登録!$A$17</f>
        <v>２</v>
      </c>
      <c r="B1019" s="282" t="str">
        <f>IF('都個人（女子）'!AC1019="","",VLOOKUP(AC1019,都個人!$J:$O,4,FALSE))</f>
        <v/>
      </c>
      <c r="C1019" s="283"/>
      <c r="D1019" s="283"/>
      <c r="E1019" s="283"/>
      <c r="F1019" s="284"/>
      <c r="G1019" s="72" t="str">
        <f>IF('都個人（女子）'!AC1019="","",VLOOKUP(AC1019,都個人!$J:$O,5,FALSE))</f>
        <v/>
      </c>
      <c r="H1019" s="84"/>
      <c r="I1019" s="84"/>
      <c r="J1019" s="84"/>
      <c r="K1019" s="57"/>
      <c r="L1019" s="89"/>
      <c r="M1019" s="84"/>
      <c r="N1019" s="84"/>
      <c r="O1019" s="84"/>
      <c r="P1019" s="57"/>
      <c r="Q1019" s="89"/>
      <c r="R1019" s="84"/>
      <c r="S1019" s="84"/>
      <c r="T1019" s="84"/>
      <c r="U1019" s="57"/>
      <c r="V1019" s="89"/>
      <c r="W1019" s="177"/>
      <c r="X1019" s="179"/>
    </row>
    <row r="1020" spans="1:29" ht="21.75" customHeight="1">
      <c r="A1020" s="66" t="str">
        <f>基本登録!$A$18</f>
        <v>３</v>
      </c>
      <c r="B1020" s="282" t="str">
        <f>IF('都個人（女子）'!AC1020="","",VLOOKUP(AC1020,都個人!$J:$O,4,FALSE))</f>
        <v/>
      </c>
      <c r="C1020" s="283"/>
      <c r="D1020" s="283"/>
      <c r="E1020" s="283"/>
      <c r="F1020" s="284"/>
      <c r="G1020" s="72" t="str">
        <f>IF('都個人（女子）'!AC1020="","",VLOOKUP(AC1020,都個人!$J:$O,5,FALSE))</f>
        <v/>
      </c>
      <c r="H1020" s="84"/>
      <c r="I1020" s="84"/>
      <c r="J1020" s="84"/>
      <c r="K1020" s="57"/>
      <c r="L1020" s="89"/>
      <c r="M1020" s="84"/>
      <c r="N1020" s="84"/>
      <c r="O1020" s="84"/>
      <c r="P1020" s="57"/>
      <c r="Q1020" s="89"/>
      <c r="R1020" s="84"/>
      <c r="S1020" s="84"/>
      <c r="T1020" s="84"/>
      <c r="U1020" s="57"/>
      <c r="V1020" s="89"/>
      <c r="W1020" s="177"/>
      <c r="X1020" s="179"/>
    </row>
    <row r="1021" spans="1:29" ht="21.75" customHeight="1">
      <c r="A1021" s="66" t="str">
        <f>基本登録!$A$19</f>
        <v>４</v>
      </c>
      <c r="B1021" s="282" t="str">
        <f>IF('都個人（女子）'!AC1021="","",VLOOKUP(AC1021,都個人!$J:$O,4,FALSE))</f>
        <v/>
      </c>
      <c r="C1021" s="283"/>
      <c r="D1021" s="283"/>
      <c r="E1021" s="283"/>
      <c r="F1021" s="284"/>
      <c r="G1021" s="72" t="str">
        <f>IF('都個人（女子）'!AC1021="","",VLOOKUP(AC1021,都個人!$J:$O,5,FALSE))</f>
        <v/>
      </c>
      <c r="H1021" s="84"/>
      <c r="I1021" s="84"/>
      <c r="J1021" s="84"/>
      <c r="K1021" s="57"/>
      <c r="L1021" s="89"/>
      <c r="M1021" s="84"/>
      <c r="N1021" s="84"/>
      <c r="O1021" s="84"/>
      <c r="P1021" s="57"/>
      <c r="Q1021" s="89"/>
      <c r="R1021" s="84"/>
      <c r="S1021" s="84"/>
      <c r="T1021" s="84"/>
      <c r="U1021" s="57"/>
      <c r="V1021" s="89"/>
      <c r="W1021" s="177"/>
      <c r="X1021" s="179"/>
    </row>
    <row r="1022" spans="1:29" ht="21.75" customHeight="1">
      <c r="A1022" s="66" t="str">
        <f>基本登録!$A$20</f>
        <v>５</v>
      </c>
      <c r="B1022" s="282" t="str">
        <f>IF('都個人（女子）'!AC1022="","",VLOOKUP(AC1022,都個人!$J:$O,4,FALSE))</f>
        <v/>
      </c>
      <c r="C1022" s="283"/>
      <c r="D1022" s="283"/>
      <c r="E1022" s="283"/>
      <c r="F1022" s="284"/>
      <c r="G1022" s="72" t="str">
        <f>IF('都個人（女子）'!AC1022="","",VLOOKUP(AC1022,都個人!$J:$O,5,FALSE))</f>
        <v/>
      </c>
      <c r="H1022" s="84"/>
      <c r="I1022" s="84"/>
      <c r="J1022" s="84"/>
      <c r="K1022" s="57"/>
      <c r="L1022" s="89"/>
      <c r="M1022" s="84"/>
      <c r="N1022" s="84"/>
      <c r="O1022" s="84"/>
      <c r="P1022" s="57"/>
      <c r="Q1022" s="89"/>
      <c r="R1022" s="84"/>
      <c r="S1022" s="84"/>
      <c r="T1022" s="84"/>
      <c r="U1022" s="57"/>
      <c r="V1022" s="89"/>
      <c r="W1022" s="177"/>
      <c r="X1022" s="179"/>
    </row>
    <row r="1023" spans="1:29" ht="21.75" customHeight="1">
      <c r="A1023" s="66" t="str">
        <f>基本登録!$A$21</f>
        <v>補</v>
      </c>
      <c r="B1023" s="282" t="str">
        <f>IF('都個人（女子）'!AC1023="","",VLOOKUP(AC1023,都個人!$J:$O,4,FALSE))</f>
        <v/>
      </c>
      <c r="C1023" s="283"/>
      <c r="D1023" s="283"/>
      <c r="E1023" s="283"/>
      <c r="F1023" s="284"/>
      <c r="G1023" s="72" t="str">
        <f>IF('都個人（女子）'!AC1023="","",VLOOKUP(AC1023,都個人!$J:$O,5,FALSE))</f>
        <v/>
      </c>
      <c r="H1023" s="66"/>
      <c r="I1023" s="66"/>
      <c r="J1023" s="66"/>
      <c r="K1023" s="88"/>
      <c r="L1023" s="89"/>
      <c r="M1023" s="66"/>
      <c r="N1023" s="66"/>
      <c r="O1023" s="66"/>
      <c r="P1023" s="88"/>
      <c r="Q1023" s="89"/>
      <c r="R1023" s="66"/>
      <c r="S1023" s="66"/>
      <c r="T1023" s="66"/>
      <c r="U1023" s="88"/>
      <c r="V1023" s="89"/>
      <c r="W1023" s="177"/>
      <c r="X1023" s="179"/>
    </row>
    <row r="1024" spans="1:29" ht="19.5" customHeight="1">
      <c r="A1024" s="177"/>
      <c r="B1024" s="285"/>
      <c r="C1024" s="285"/>
      <c r="D1024" s="285"/>
      <c r="E1024" s="285"/>
      <c r="F1024" s="285"/>
      <c r="G1024" s="286"/>
      <c r="H1024" s="280" t="s">
        <v>5</v>
      </c>
      <c r="I1024" s="287"/>
      <c r="J1024" s="287"/>
      <c r="K1024" s="287"/>
      <c r="L1024" s="89"/>
      <c r="M1024" s="280" t="s">
        <v>5</v>
      </c>
      <c r="N1024" s="287"/>
      <c r="O1024" s="287"/>
      <c r="P1024" s="287"/>
      <c r="Q1024" s="89"/>
      <c r="R1024" s="280" t="s">
        <v>5</v>
      </c>
      <c r="S1024" s="287"/>
      <c r="T1024" s="287"/>
      <c r="U1024" s="287"/>
      <c r="V1024" s="89"/>
      <c r="W1024" s="177"/>
      <c r="X1024" s="179"/>
    </row>
    <row r="1025" spans="1:29" ht="24.75" customHeight="1">
      <c r="A1025" s="276" t="s">
        <v>4</v>
      </c>
      <c r="B1025" s="279"/>
      <c r="C1025" s="279"/>
      <c r="D1025" s="279"/>
      <c r="E1025" s="279"/>
      <c r="F1025" s="279"/>
      <c r="G1025" s="278"/>
      <c r="H1025" s="177"/>
      <c r="I1025" s="178"/>
      <c r="J1025" s="178"/>
      <c r="K1025" s="178"/>
      <c r="L1025" s="179"/>
      <c r="M1025" s="177"/>
      <c r="N1025" s="178"/>
      <c r="O1025" s="178"/>
      <c r="P1025" s="178"/>
      <c r="Q1025" s="179"/>
      <c r="R1025" s="177"/>
      <c r="S1025" s="178"/>
      <c r="T1025" s="178"/>
      <c r="U1025" s="178"/>
      <c r="V1025" s="179"/>
      <c r="W1025" s="177"/>
      <c r="X1025" s="179"/>
    </row>
    <row r="1026" spans="1:29" ht="4.5" customHeight="1">
      <c r="A1026" s="288"/>
      <c r="B1026" s="240"/>
      <c r="C1026" s="240"/>
      <c r="D1026" s="240"/>
      <c r="E1026" s="240"/>
      <c r="F1026" s="240"/>
      <c r="G1026" s="240"/>
      <c r="H1026" s="240"/>
      <c r="I1026" s="240"/>
      <c r="J1026" s="240"/>
      <c r="K1026" s="240"/>
      <c r="L1026" s="240"/>
      <c r="M1026" s="240"/>
      <c r="N1026" s="240"/>
      <c r="O1026" s="240"/>
      <c r="P1026" s="240"/>
      <c r="Q1026" s="240"/>
      <c r="R1026" s="240"/>
      <c r="S1026" s="240"/>
      <c r="T1026" s="240"/>
      <c r="U1026" s="240"/>
      <c r="V1026" s="240"/>
      <c r="W1026" s="240"/>
      <c r="X1026" s="240"/>
    </row>
    <row r="1027" spans="1:29">
      <c r="A1027" s="229" t="s">
        <v>63</v>
      </c>
      <c r="B1027" s="229"/>
      <c r="C1027" s="229"/>
      <c r="D1027" s="229"/>
      <c r="E1027" s="229"/>
      <c r="F1027" s="229"/>
      <c r="G1027" s="229"/>
      <c r="H1027" s="229"/>
      <c r="I1027" s="229"/>
      <c r="J1027" s="229"/>
      <c r="K1027" s="229"/>
      <c r="L1027" s="229"/>
      <c r="M1027" s="229"/>
      <c r="N1027" s="229"/>
      <c r="O1027" s="229"/>
      <c r="P1027" s="229"/>
      <c r="Q1027" s="230"/>
      <c r="R1027" s="231" t="s">
        <v>3</v>
      </c>
      <c r="S1027" s="231"/>
      <c r="T1027" s="231"/>
      <c r="U1027" s="231"/>
      <c r="V1027" s="231"/>
      <c r="W1027" s="231"/>
      <c r="X1027" s="231"/>
    </row>
    <row r="1028" spans="1:29">
      <c r="A1028" s="229" t="s">
        <v>2</v>
      </c>
      <c r="B1028" s="229"/>
      <c r="C1028" s="229"/>
      <c r="D1028" s="229"/>
      <c r="E1028" s="229"/>
      <c r="F1028" s="229"/>
      <c r="G1028" s="229"/>
      <c r="H1028" s="229"/>
      <c r="I1028" s="229"/>
      <c r="J1028" s="229"/>
      <c r="K1028" s="229"/>
      <c r="L1028" s="229"/>
      <c r="M1028" s="229"/>
      <c r="N1028" s="229"/>
      <c r="O1028" s="229"/>
      <c r="P1028" s="229"/>
      <c r="Q1028" s="90"/>
      <c r="R1028" s="231"/>
      <c r="S1028" s="231"/>
      <c r="T1028" s="231"/>
      <c r="U1028" s="231"/>
      <c r="V1028" s="231"/>
      <c r="W1028" s="231"/>
      <c r="X1028" s="231"/>
    </row>
    <row r="1029" spans="1:29" ht="39.75" customHeight="1"/>
    <row r="1030" spans="1:29" ht="34.5" customHeight="1"/>
    <row r="1031" spans="1:29" ht="24.75" customHeight="1">
      <c r="A1031" s="169" t="s">
        <v>12</v>
      </c>
      <c r="B1031" s="169"/>
      <c r="C1031" s="169"/>
      <c r="D1031" s="172" t="str">
        <f>$D$2</f>
        <v>基本登録シートの年度に入力して下さい</v>
      </c>
      <c r="E1031" s="172"/>
      <c r="F1031" s="172"/>
      <c r="G1031" s="172"/>
      <c r="H1031" s="172"/>
      <c r="I1031" s="172"/>
      <c r="J1031" s="172"/>
      <c r="K1031" s="172"/>
      <c r="L1031" s="172"/>
      <c r="M1031" s="172"/>
      <c r="N1031" s="172"/>
      <c r="O1031" s="172"/>
      <c r="P1031" s="172"/>
      <c r="Q1031" s="172"/>
      <c r="R1031" s="172"/>
      <c r="S1031" s="172"/>
      <c r="T1031" s="172"/>
      <c r="U1031" s="173"/>
      <c r="V1031" s="249" t="s">
        <v>24</v>
      </c>
      <c r="W1031" s="250"/>
      <c r="X1031" s="251"/>
    </row>
    <row r="1032" spans="1:29" ht="26.25" customHeight="1">
      <c r="A1032" s="170"/>
      <c r="B1032" s="170"/>
      <c r="C1032" s="170"/>
      <c r="D1032" s="172"/>
      <c r="E1032" s="172"/>
      <c r="F1032" s="172"/>
      <c r="G1032" s="172"/>
      <c r="H1032" s="172"/>
      <c r="I1032" s="172"/>
      <c r="J1032" s="172"/>
      <c r="K1032" s="172"/>
      <c r="L1032" s="172"/>
      <c r="M1032" s="172"/>
      <c r="N1032" s="172"/>
      <c r="O1032" s="172"/>
      <c r="P1032" s="172"/>
      <c r="Q1032" s="172"/>
      <c r="R1032" s="172"/>
      <c r="S1032" s="172"/>
      <c r="T1032" s="172"/>
      <c r="U1032" s="173"/>
      <c r="V1032" s="233" t="str">
        <f>IF(VLOOKUP(AC1039,都個人!$J:$O,2,FALSE)="","",VLOOKUP(AC1039,都個人!$J:$O,2,FALSE))</f>
        <v/>
      </c>
      <c r="W1032" s="234"/>
      <c r="X1032" s="235"/>
    </row>
    <row r="1033" spans="1:29" ht="27" customHeight="1">
      <c r="A1033" s="177" t="s">
        <v>23</v>
      </c>
      <c r="B1033" s="178"/>
      <c r="C1033" s="179"/>
      <c r="D1033" s="241"/>
      <c r="E1033" s="82" t="s">
        <v>22</v>
      </c>
      <c r="F1033" s="241"/>
      <c r="G1033" s="249" t="s">
        <v>21</v>
      </c>
      <c r="H1033" s="250"/>
      <c r="I1033" s="251"/>
      <c r="J1033" s="255" t="str">
        <f>基本登録!$B$2</f>
        <v>基本登録シートの学校番号に入力して下さい</v>
      </c>
      <c r="K1033" s="256"/>
      <c r="L1033" s="256"/>
      <c r="M1033" s="256"/>
      <c r="N1033" s="256"/>
      <c r="O1033" s="256"/>
      <c r="P1033" s="256"/>
      <c r="Q1033" s="256"/>
      <c r="R1033" s="256"/>
      <c r="S1033" s="256"/>
      <c r="T1033" s="257"/>
      <c r="U1033" s="83"/>
      <c r="V1033" s="236"/>
      <c r="W1033" s="237"/>
      <c r="X1033" s="238"/>
    </row>
    <row r="1034" spans="1:29" ht="9.75" customHeight="1">
      <c r="A1034" s="186">
        <f>基本登録!$B$1</f>
        <v>0</v>
      </c>
      <c r="B1034" s="187"/>
      <c r="C1034" s="188"/>
      <c r="D1034" s="252"/>
      <c r="E1034" s="258" t="s">
        <v>0</v>
      </c>
      <c r="F1034" s="254"/>
      <c r="G1034" s="261" t="s">
        <v>20</v>
      </c>
      <c r="H1034" s="262"/>
      <c r="I1034" s="263"/>
      <c r="J1034" s="267">
        <f>基本登録!$B$3</f>
        <v>0</v>
      </c>
      <c r="K1034" s="268"/>
      <c r="L1034" s="268"/>
      <c r="M1034" s="268"/>
      <c r="N1034" s="268"/>
      <c r="O1034" s="268"/>
      <c r="P1034" s="268"/>
      <c r="Q1034" s="268"/>
      <c r="R1034" s="268"/>
      <c r="S1034" s="268"/>
      <c r="T1034" s="269"/>
      <c r="U1034" s="239"/>
      <c r="V1034" s="240"/>
      <c r="W1034" s="240"/>
      <c r="X1034" s="240"/>
    </row>
    <row r="1035" spans="1:29" ht="16.5" customHeight="1">
      <c r="A1035" s="189"/>
      <c r="B1035" s="190"/>
      <c r="C1035" s="191"/>
      <c r="D1035" s="252"/>
      <c r="E1035" s="259"/>
      <c r="F1035" s="254"/>
      <c r="G1035" s="264"/>
      <c r="H1035" s="265"/>
      <c r="I1035" s="266"/>
      <c r="J1035" s="270"/>
      <c r="K1035" s="271"/>
      <c r="L1035" s="271"/>
      <c r="M1035" s="271"/>
      <c r="N1035" s="271"/>
      <c r="O1035" s="271"/>
      <c r="P1035" s="271"/>
      <c r="Q1035" s="271"/>
      <c r="R1035" s="271"/>
      <c r="S1035" s="271"/>
      <c r="T1035" s="272"/>
      <c r="U1035" s="241"/>
      <c r="V1035" s="243" t="s">
        <v>19</v>
      </c>
      <c r="W1035" s="245" t="s">
        <v>11</v>
      </c>
      <c r="X1035" s="246"/>
    </row>
    <row r="1036" spans="1:29" ht="27" customHeight="1">
      <c r="A1036" s="192"/>
      <c r="B1036" s="193"/>
      <c r="C1036" s="194"/>
      <c r="D1036" s="253"/>
      <c r="E1036" s="260"/>
      <c r="F1036" s="242"/>
      <c r="G1036" s="273" t="s">
        <v>18</v>
      </c>
      <c r="H1036" s="274"/>
      <c r="I1036" s="275"/>
      <c r="J1036" s="80" t="s">
        <v>32</v>
      </c>
      <c r="K1036" s="81" t="s">
        <v>33</v>
      </c>
      <c r="L1036" s="81" t="s">
        <v>34</v>
      </c>
      <c r="M1036" s="81" t="s">
        <v>35</v>
      </c>
      <c r="N1036" s="81" t="s">
        <v>36</v>
      </c>
      <c r="O1036" s="81" t="s">
        <v>37</v>
      </c>
      <c r="P1036" s="81" t="s">
        <v>38</v>
      </c>
      <c r="Q1036" s="63" t="str">
        <f>IF(AC1039="","",AC1039)</f>
        <v/>
      </c>
      <c r="R1036" s="81" t="s">
        <v>39</v>
      </c>
      <c r="S1036" s="58"/>
      <c r="T1036" s="59"/>
      <c r="U1036" s="242"/>
      <c r="V1036" s="244"/>
      <c r="W1036" s="247"/>
      <c r="X1036" s="248"/>
    </row>
    <row r="1037" spans="1:29" ht="4.5" customHeight="1"/>
    <row r="1038" spans="1:29" ht="21.75" customHeight="1">
      <c r="A1038" s="66" t="s">
        <v>10</v>
      </c>
      <c r="B1038" s="276" t="s">
        <v>9</v>
      </c>
      <c r="C1038" s="277"/>
      <c r="D1038" s="277"/>
      <c r="E1038" s="277"/>
      <c r="F1038" s="278"/>
      <c r="G1038" s="85" t="s">
        <v>8</v>
      </c>
      <c r="H1038" s="86"/>
      <c r="I1038" s="279" t="str">
        <f>IFERROR(VLOOKUP(D1031,基本登録!$B$8:$G$13,5,FALSE),"")</f>
        <v>予選</v>
      </c>
      <c r="J1038" s="279"/>
      <c r="K1038" s="279"/>
      <c r="L1038" s="87"/>
      <c r="M1038" s="86"/>
      <c r="N1038" s="279" t="str">
        <f>IFERROR(VLOOKUP(D1031,基本登録!$B$8:$G$13,6,FALSE),"")</f>
        <v>準決勝</v>
      </c>
      <c r="O1038" s="279"/>
      <c r="P1038" s="279"/>
      <c r="Q1038" s="87"/>
      <c r="R1038" s="91"/>
      <c r="S1038" s="277"/>
      <c r="T1038" s="277"/>
      <c r="U1038" s="277"/>
      <c r="V1038" s="92"/>
      <c r="W1038" s="280" t="s">
        <v>7</v>
      </c>
      <c r="X1038" s="281"/>
    </row>
    <row r="1039" spans="1:29" ht="21.75" customHeight="1">
      <c r="A1039" s="71" t="str">
        <f>基本登録!$A$16</f>
        <v>１</v>
      </c>
      <c r="B1039" s="282" t="str">
        <f>IF('都個人（女子）'!AC1039="","",VLOOKUP(AC1039,都個人!$J:$O,4,FALSE))</f>
        <v/>
      </c>
      <c r="C1039" s="283"/>
      <c r="D1039" s="283"/>
      <c r="E1039" s="283"/>
      <c r="F1039" s="284"/>
      <c r="G1039" s="72" t="str">
        <f>IF('都個人（女子）'!AC1039="","",VLOOKUP(AC1039,都個人!$J:$O,5,FALSE))</f>
        <v/>
      </c>
      <c r="H1039" s="84"/>
      <c r="I1039" s="84"/>
      <c r="J1039" s="84"/>
      <c r="K1039" s="57"/>
      <c r="L1039" s="89"/>
      <c r="M1039" s="84"/>
      <c r="N1039" s="84"/>
      <c r="O1039" s="84"/>
      <c r="P1039" s="57"/>
      <c r="Q1039" s="89"/>
      <c r="R1039" s="84"/>
      <c r="S1039" s="84"/>
      <c r="T1039" s="84"/>
      <c r="U1039" s="57"/>
      <c r="V1039" s="89"/>
      <c r="W1039" s="177"/>
      <c r="X1039" s="179"/>
      <c r="Y1039" s="75"/>
      <c r="AC1039" s="54" t="str">
        <f>都個人!J52</f>
        <v/>
      </c>
    </row>
    <row r="1040" spans="1:29" ht="21.75" customHeight="1">
      <c r="A1040" s="66" t="str">
        <f>基本登録!$A$17</f>
        <v>２</v>
      </c>
      <c r="B1040" s="282" t="str">
        <f>IF('都個人（女子）'!AC1040="","",VLOOKUP(AC1040,都個人!$J:$O,4,FALSE))</f>
        <v/>
      </c>
      <c r="C1040" s="283"/>
      <c r="D1040" s="283"/>
      <c r="E1040" s="283"/>
      <c r="F1040" s="284"/>
      <c r="G1040" s="72" t="str">
        <f>IF('都個人（女子）'!AC1040="","",VLOOKUP(AC1040,都個人!$J:$O,5,FALSE))</f>
        <v/>
      </c>
      <c r="H1040" s="84"/>
      <c r="I1040" s="84"/>
      <c r="J1040" s="84"/>
      <c r="K1040" s="57"/>
      <c r="L1040" s="89"/>
      <c r="M1040" s="84"/>
      <c r="N1040" s="84"/>
      <c r="O1040" s="84"/>
      <c r="P1040" s="57"/>
      <c r="Q1040" s="89"/>
      <c r="R1040" s="84"/>
      <c r="S1040" s="84"/>
      <c r="T1040" s="84"/>
      <c r="U1040" s="57"/>
      <c r="V1040" s="89"/>
      <c r="W1040" s="177"/>
      <c r="X1040" s="179"/>
    </row>
    <row r="1041" spans="1:24" ht="21.75" customHeight="1">
      <c r="A1041" s="66" t="str">
        <f>基本登録!$A$18</f>
        <v>３</v>
      </c>
      <c r="B1041" s="282" t="str">
        <f>IF('都個人（女子）'!AC1041="","",VLOOKUP(AC1041,都個人!$J:$O,4,FALSE))</f>
        <v/>
      </c>
      <c r="C1041" s="283"/>
      <c r="D1041" s="283"/>
      <c r="E1041" s="283"/>
      <c r="F1041" s="284"/>
      <c r="G1041" s="72" t="str">
        <f>IF('都個人（女子）'!AC1041="","",VLOOKUP(AC1041,都個人!$J:$O,5,FALSE))</f>
        <v/>
      </c>
      <c r="H1041" s="84"/>
      <c r="I1041" s="84"/>
      <c r="J1041" s="84"/>
      <c r="K1041" s="57"/>
      <c r="L1041" s="89"/>
      <c r="M1041" s="84"/>
      <c r="N1041" s="84"/>
      <c r="O1041" s="84"/>
      <c r="P1041" s="57"/>
      <c r="Q1041" s="89"/>
      <c r="R1041" s="84"/>
      <c r="S1041" s="84"/>
      <c r="T1041" s="84"/>
      <c r="U1041" s="57"/>
      <c r="V1041" s="89"/>
      <c r="W1041" s="177"/>
      <c r="X1041" s="179"/>
    </row>
    <row r="1042" spans="1:24" ht="21.75" customHeight="1">
      <c r="A1042" s="66" t="str">
        <f>基本登録!$A$19</f>
        <v>４</v>
      </c>
      <c r="B1042" s="282" t="str">
        <f>IF('都個人（女子）'!AC1042="","",VLOOKUP(AC1042,都個人!$J:$O,4,FALSE))</f>
        <v/>
      </c>
      <c r="C1042" s="283"/>
      <c r="D1042" s="283"/>
      <c r="E1042" s="283"/>
      <c r="F1042" s="284"/>
      <c r="G1042" s="72" t="str">
        <f>IF('都個人（女子）'!AC1042="","",VLOOKUP(AC1042,都個人!$J:$O,5,FALSE))</f>
        <v/>
      </c>
      <c r="H1042" s="84"/>
      <c r="I1042" s="84"/>
      <c r="J1042" s="84"/>
      <c r="K1042" s="57"/>
      <c r="L1042" s="89"/>
      <c r="M1042" s="84"/>
      <c r="N1042" s="84"/>
      <c r="O1042" s="84"/>
      <c r="P1042" s="57"/>
      <c r="Q1042" s="89"/>
      <c r="R1042" s="84"/>
      <c r="S1042" s="84"/>
      <c r="T1042" s="84"/>
      <c r="U1042" s="57"/>
      <c r="V1042" s="89"/>
      <c r="W1042" s="177"/>
      <c r="X1042" s="179"/>
    </row>
    <row r="1043" spans="1:24" ht="21.75" customHeight="1">
      <c r="A1043" s="66" t="str">
        <f>基本登録!$A$20</f>
        <v>５</v>
      </c>
      <c r="B1043" s="282" t="str">
        <f>IF('都個人（女子）'!AC1043="","",VLOOKUP(AC1043,都個人!$J:$O,4,FALSE))</f>
        <v/>
      </c>
      <c r="C1043" s="283"/>
      <c r="D1043" s="283"/>
      <c r="E1043" s="283"/>
      <c r="F1043" s="284"/>
      <c r="G1043" s="72" t="str">
        <f>IF('都個人（女子）'!AC1043="","",VLOOKUP(AC1043,都個人!$J:$O,5,FALSE))</f>
        <v/>
      </c>
      <c r="H1043" s="84"/>
      <c r="I1043" s="84"/>
      <c r="J1043" s="84"/>
      <c r="K1043" s="57"/>
      <c r="L1043" s="89"/>
      <c r="M1043" s="84"/>
      <c r="N1043" s="84"/>
      <c r="O1043" s="84"/>
      <c r="P1043" s="57"/>
      <c r="Q1043" s="89"/>
      <c r="R1043" s="84"/>
      <c r="S1043" s="84"/>
      <c r="T1043" s="84"/>
      <c r="U1043" s="57"/>
      <c r="V1043" s="89"/>
      <c r="W1043" s="177"/>
      <c r="X1043" s="179"/>
    </row>
    <row r="1044" spans="1:24" ht="21.75" customHeight="1">
      <c r="A1044" s="66" t="str">
        <f>基本登録!$A$21</f>
        <v>補</v>
      </c>
      <c r="B1044" s="282" t="str">
        <f>IF('都個人（女子）'!AC1044="","",VLOOKUP(AC1044,都個人!$J:$O,4,FALSE))</f>
        <v/>
      </c>
      <c r="C1044" s="283"/>
      <c r="D1044" s="283"/>
      <c r="E1044" s="283"/>
      <c r="F1044" s="284"/>
      <c r="G1044" s="72" t="str">
        <f>IF('都個人（女子）'!AC1044="","",VLOOKUP(AC1044,都個人!$J:$O,5,FALSE))</f>
        <v/>
      </c>
      <c r="H1044" s="66"/>
      <c r="I1044" s="66"/>
      <c r="J1044" s="66"/>
      <c r="K1044" s="88"/>
      <c r="L1044" s="89"/>
      <c r="M1044" s="66"/>
      <c r="N1044" s="66"/>
      <c r="O1044" s="66"/>
      <c r="P1044" s="88"/>
      <c r="Q1044" s="89"/>
      <c r="R1044" s="66"/>
      <c r="S1044" s="66"/>
      <c r="T1044" s="66"/>
      <c r="U1044" s="88"/>
      <c r="V1044" s="89"/>
      <c r="W1044" s="177"/>
      <c r="X1044" s="179"/>
    </row>
    <row r="1045" spans="1:24" ht="19.5" customHeight="1">
      <c r="A1045" s="177"/>
      <c r="B1045" s="285"/>
      <c r="C1045" s="285"/>
      <c r="D1045" s="285"/>
      <c r="E1045" s="285"/>
      <c r="F1045" s="285"/>
      <c r="G1045" s="286"/>
      <c r="H1045" s="280" t="s">
        <v>5</v>
      </c>
      <c r="I1045" s="287"/>
      <c r="J1045" s="287"/>
      <c r="K1045" s="287"/>
      <c r="L1045" s="89"/>
      <c r="M1045" s="280" t="s">
        <v>5</v>
      </c>
      <c r="N1045" s="287"/>
      <c r="O1045" s="287"/>
      <c r="P1045" s="287"/>
      <c r="Q1045" s="89"/>
      <c r="R1045" s="280" t="s">
        <v>5</v>
      </c>
      <c r="S1045" s="287"/>
      <c r="T1045" s="287"/>
      <c r="U1045" s="287"/>
      <c r="V1045" s="89"/>
      <c r="W1045" s="177"/>
      <c r="X1045" s="179"/>
    </row>
    <row r="1046" spans="1:24" ht="24.75" customHeight="1">
      <c r="A1046" s="276" t="s">
        <v>4</v>
      </c>
      <c r="B1046" s="279"/>
      <c r="C1046" s="279"/>
      <c r="D1046" s="279"/>
      <c r="E1046" s="279"/>
      <c r="F1046" s="279"/>
      <c r="G1046" s="278"/>
      <c r="H1046" s="177"/>
      <c r="I1046" s="178"/>
      <c r="J1046" s="178"/>
      <c r="K1046" s="178"/>
      <c r="L1046" s="179"/>
      <c r="M1046" s="177"/>
      <c r="N1046" s="178"/>
      <c r="O1046" s="178"/>
      <c r="P1046" s="178"/>
      <c r="Q1046" s="179"/>
      <c r="R1046" s="177"/>
      <c r="S1046" s="178"/>
      <c r="T1046" s="178"/>
      <c r="U1046" s="178"/>
      <c r="V1046" s="179"/>
      <c r="W1046" s="177"/>
      <c r="X1046" s="179"/>
    </row>
    <row r="1047" spans="1:24" ht="4.5" customHeight="1">
      <c r="A1047" s="288"/>
      <c r="B1047" s="240"/>
      <c r="C1047" s="240"/>
      <c r="D1047" s="240"/>
      <c r="E1047" s="240"/>
      <c r="F1047" s="240"/>
      <c r="G1047" s="240"/>
      <c r="H1047" s="240"/>
      <c r="I1047" s="240"/>
      <c r="J1047" s="240"/>
      <c r="K1047" s="240"/>
      <c r="L1047" s="240"/>
      <c r="M1047" s="240"/>
      <c r="N1047" s="240"/>
      <c r="O1047" s="240"/>
      <c r="P1047" s="240"/>
      <c r="Q1047" s="240"/>
      <c r="R1047" s="240"/>
      <c r="S1047" s="240"/>
      <c r="T1047" s="240"/>
      <c r="U1047" s="240"/>
      <c r="V1047" s="240"/>
      <c r="W1047" s="240"/>
      <c r="X1047" s="240"/>
    </row>
    <row r="1048" spans="1:24">
      <c r="A1048" s="229" t="s">
        <v>63</v>
      </c>
      <c r="B1048" s="229"/>
      <c r="C1048" s="229"/>
      <c r="D1048" s="229"/>
      <c r="E1048" s="229"/>
      <c r="F1048" s="229"/>
      <c r="G1048" s="229"/>
      <c r="H1048" s="229"/>
      <c r="I1048" s="229"/>
      <c r="J1048" s="229"/>
      <c r="K1048" s="229"/>
      <c r="L1048" s="229"/>
      <c r="M1048" s="229"/>
      <c r="N1048" s="229"/>
      <c r="O1048" s="229"/>
      <c r="P1048" s="229"/>
      <c r="Q1048" s="230"/>
      <c r="R1048" s="231" t="s">
        <v>3</v>
      </c>
      <c r="S1048" s="231"/>
      <c r="T1048" s="231"/>
      <c r="U1048" s="231"/>
      <c r="V1048" s="231"/>
      <c r="W1048" s="231"/>
      <c r="X1048" s="231"/>
    </row>
    <row r="1049" spans="1:24">
      <c r="A1049" s="229" t="s">
        <v>2</v>
      </c>
      <c r="B1049" s="229"/>
      <c r="C1049" s="229"/>
      <c r="D1049" s="229"/>
      <c r="E1049" s="229"/>
      <c r="F1049" s="229"/>
      <c r="G1049" s="229"/>
      <c r="H1049" s="229"/>
      <c r="I1049" s="229"/>
      <c r="J1049" s="229"/>
      <c r="K1049" s="229"/>
      <c r="L1049" s="229"/>
      <c r="M1049" s="229"/>
      <c r="N1049" s="229"/>
      <c r="O1049" s="229"/>
      <c r="P1049" s="229"/>
      <c r="Q1049" s="90"/>
      <c r="R1049" s="231"/>
      <c r="S1049" s="231"/>
      <c r="T1049" s="231"/>
      <c r="U1049" s="231"/>
      <c r="V1049" s="231"/>
      <c r="W1049" s="231"/>
      <c r="X1049" s="231"/>
    </row>
    <row r="1050" spans="1:24" ht="39.75" customHeight="1"/>
  </sheetData>
  <sheetProtection password="B6A6" sheet="1" objects="1" scenarios="1"/>
  <mergeCells count="2450">
    <mergeCell ref="A503:P503"/>
    <mergeCell ref="N534:P534"/>
    <mergeCell ref="U530:X530"/>
    <mergeCell ref="U531:U532"/>
    <mergeCell ref="V531:V532"/>
    <mergeCell ref="W531:X532"/>
    <mergeCell ref="N555:P555"/>
    <mergeCell ref="N576:P576"/>
    <mergeCell ref="N597:P597"/>
    <mergeCell ref="N618:P618"/>
    <mergeCell ref="N639:P639"/>
    <mergeCell ref="A627:X627"/>
    <mergeCell ref="A628:Q628"/>
    <mergeCell ref="R628:X629"/>
    <mergeCell ref="A629:P629"/>
    <mergeCell ref="B639:F639"/>
    <mergeCell ref="N765:P765"/>
    <mergeCell ref="A753:X753"/>
    <mergeCell ref="A754:Q754"/>
    <mergeCell ref="R754:X755"/>
    <mergeCell ref="A755:P755"/>
    <mergeCell ref="A1047:X1047"/>
    <mergeCell ref="A1048:Q1048"/>
    <mergeCell ref="R1048:X1049"/>
    <mergeCell ref="A1049:P1049"/>
    <mergeCell ref="A1045:G1045"/>
    <mergeCell ref="H1045:K1045"/>
    <mergeCell ref="M1045:P1045"/>
    <mergeCell ref="R1045:U1045"/>
    <mergeCell ref="W1045:X1045"/>
    <mergeCell ref="A1046:G1046"/>
    <mergeCell ref="N30:P30"/>
    <mergeCell ref="N51:P51"/>
    <mergeCell ref="N72:P72"/>
    <mergeCell ref="N93:P93"/>
    <mergeCell ref="N114:P114"/>
    <mergeCell ref="N135:P135"/>
    <mergeCell ref="A124:Q124"/>
    <mergeCell ref="R124:X125"/>
    <mergeCell ref="A125:P125"/>
    <mergeCell ref="N156:P156"/>
    <mergeCell ref="N177:P177"/>
    <mergeCell ref="B177:F177"/>
    <mergeCell ref="I177:K177"/>
    <mergeCell ref="S177:U177"/>
    <mergeCell ref="W177:X177"/>
    <mergeCell ref="W174:X175"/>
    <mergeCell ref="N261:P261"/>
    <mergeCell ref="A249:X249"/>
    <mergeCell ref="A250:Q250"/>
    <mergeCell ref="R250:X251"/>
    <mergeCell ref="A251:P251"/>
    <mergeCell ref="N282:P282"/>
    <mergeCell ref="B1038:F1038"/>
    <mergeCell ref="I1038:K1038"/>
    <mergeCell ref="S1038:U1038"/>
    <mergeCell ref="W1038:X1038"/>
    <mergeCell ref="F1033:F1036"/>
    <mergeCell ref="B1039:F1039"/>
    <mergeCell ref="W1039:X1039"/>
    <mergeCell ref="N1038:P1038"/>
    <mergeCell ref="G1034:I1035"/>
    <mergeCell ref="J1034:T1035"/>
    <mergeCell ref="B1040:F1040"/>
    <mergeCell ref="W1040:X1040"/>
    <mergeCell ref="B1041:F1041"/>
    <mergeCell ref="W1041:X1041"/>
    <mergeCell ref="H1046:L1046"/>
    <mergeCell ref="M1046:Q1046"/>
    <mergeCell ref="R1046:V1046"/>
    <mergeCell ref="W1046:X1046"/>
    <mergeCell ref="B1042:F1042"/>
    <mergeCell ref="W1042:X1042"/>
    <mergeCell ref="B1043:F1043"/>
    <mergeCell ref="W1043:X1043"/>
    <mergeCell ref="B1044:F1044"/>
    <mergeCell ref="W1044:X1044"/>
    <mergeCell ref="A1028:P1028"/>
    <mergeCell ref="A1026:X1026"/>
    <mergeCell ref="A1027:Q1027"/>
    <mergeCell ref="R1027:X1028"/>
    <mergeCell ref="B1022:F1022"/>
    <mergeCell ref="W1022:X1022"/>
    <mergeCell ref="B1023:F1023"/>
    <mergeCell ref="W1023:X1023"/>
    <mergeCell ref="A1024:G1024"/>
    <mergeCell ref="H1024:K1024"/>
    <mergeCell ref="G1033:I1033"/>
    <mergeCell ref="J1033:T1033"/>
    <mergeCell ref="A1034:C1036"/>
    <mergeCell ref="E1034:E1036"/>
    <mergeCell ref="A1025:G1025"/>
    <mergeCell ref="H1025:L1025"/>
    <mergeCell ref="M1025:Q1025"/>
    <mergeCell ref="R1025:V1025"/>
    <mergeCell ref="U1034:X1034"/>
    <mergeCell ref="W1025:X1025"/>
    <mergeCell ref="U1035:U1036"/>
    <mergeCell ref="V1035:V1036"/>
    <mergeCell ref="W1035:X1036"/>
    <mergeCell ref="G1036:I1036"/>
    <mergeCell ref="A1031:C1032"/>
    <mergeCell ref="D1031:U1032"/>
    <mergeCell ref="V1031:X1031"/>
    <mergeCell ref="V1032:X1033"/>
    <mergeCell ref="A1033:C1033"/>
    <mergeCell ref="D1033:D1036"/>
    <mergeCell ref="B1017:F1017"/>
    <mergeCell ref="I1017:K1017"/>
    <mergeCell ref="S1017:U1017"/>
    <mergeCell ref="W1017:X1017"/>
    <mergeCell ref="F1012:F1015"/>
    <mergeCell ref="B1018:F1018"/>
    <mergeCell ref="W1018:X1018"/>
    <mergeCell ref="N1017:P1017"/>
    <mergeCell ref="J1012:T1012"/>
    <mergeCell ref="A1013:C1015"/>
    <mergeCell ref="M1024:P1024"/>
    <mergeCell ref="R1024:U1024"/>
    <mergeCell ref="W1024:X1024"/>
    <mergeCell ref="B1019:F1019"/>
    <mergeCell ref="W1019:X1019"/>
    <mergeCell ref="B1020:F1020"/>
    <mergeCell ref="W1020:X1020"/>
    <mergeCell ref="B1021:F1021"/>
    <mergeCell ref="W1021:X1021"/>
    <mergeCell ref="B1002:F1002"/>
    <mergeCell ref="W1002:X1002"/>
    <mergeCell ref="A1003:G1003"/>
    <mergeCell ref="H1003:K1003"/>
    <mergeCell ref="M1003:P1003"/>
    <mergeCell ref="R1003:U1003"/>
    <mergeCell ref="W1003:X1003"/>
    <mergeCell ref="A1004:G1004"/>
    <mergeCell ref="H1004:L1004"/>
    <mergeCell ref="M1004:Q1004"/>
    <mergeCell ref="R1004:V1004"/>
    <mergeCell ref="W1004:X1004"/>
    <mergeCell ref="A1005:X1005"/>
    <mergeCell ref="A1006:Q1006"/>
    <mergeCell ref="R1006:X1007"/>
    <mergeCell ref="A1007:P1007"/>
    <mergeCell ref="A1010:C1011"/>
    <mergeCell ref="D1010:U1011"/>
    <mergeCell ref="V1010:X1010"/>
    <mergeCell ref="V1011:X1012"/>
    <mergeCell ref="A1012:C1012"/>
    <mergeCell ref="D1012:D1015"/>
    <mergeCell ref="G1012:I1012"/>
    <mergeCell ref="E1013:E1015"/>
    <mergeCell ref="G1013:I1014"/>
    <mergeCell ref="J1013:T1014"/>
    <mergeCell ref="U1013:X1013"/>
    <mergeCell ref="U1014:U1015"/>
    <mergeCell ref="V1014:V1015"/>
    <mergeCell ref="W1014:X1015"/>
    <mergeCell ref="G1015:I1015"/>
    <mergeCell ref="B996:F996"/>
    <mergeCell ref="I996:K996"/>
    <mergeCell ref="S996:U996"/>
    <mergeCell ref="W996:X996"/>
    <mergeCell ref="F991:F994"/>
    <mergeCell ref="B997:F997"/>
    <mergeCell ref="W997:X997"/>
    <mergeCell ref="N996:P996"/>
    <mergeCell ref="J991:T991"/>
    <mergeCell ref="A992:C994"/>
    <mergeCell ref="B998:F998"/>
    <mergeCell ref="W998:X998"/>
    <mergeCell ref="B999:F999"/>
    <mergeCell ref="W999:X999"/>
    <mergeCell ref="B1000:F1000"/>
    <mergeCell ref="W1000:X1000"/>
    <mergeCell ref="B1001:F1001"/>
    <mergeCell ref="W1001:X1001"/>
    <mergeCell ref="B981:F981"/>
    <mergeCell ref="W981:X981"/>
    <mergeCell ref="A982:G982"/>
    <mergeCell ref="H982:K982"/>
    <mergeCell ref="M982:P982"/>
    <mergeCell ref="R982:U982"/>
    <mergeCell ref="W982:X982"/>
    <mergeCell ref="A983:G983"/>
    <mergeCell ref="H983:L983"/>
    <mergeCell ref="M983:Q983"/>
    <mergeCell ref="R983:V983"/>
    <mergeCell ref="W983:X983"/>
    <mergeCell ref="A984:X984"/>
    <mergeCell ref="A985:Q985"/>
    <mergeCell ref="R985:X986"/>
    <mergeCell ref="A986:P986"/>
    <mergeCell ref="A989:C990"/>
    <mergeCell ref="D989:U990"/>
    <mergeCell ref="V989:X989"/>
    <mergeCell ref="V990:X991"/>
    <mergeCell ref="A991:C991"/>
    <mergeCell ref="D991:D994"/>
    <mergeCell ref="G991:I991"/>
    <mergeCell ref="E992:E994"/>
    <mergeCell ref="G992:I993"/>
    <mergeCell ref="J992:T993"/>
    <mergeCell ref="U992:X992"/>
    <mergeCell ref="U993:U994"/>
    <mergeCell ref="V993:V994"/>
    <mergeCell ref="W993:X994"/>
    <mergeCell ref="G994:I994"/>
    <mergeCell ref="B975:F975"/>
    <mergeCell ref="I975:K975"/>
    <mergeCell ref="S975:U975"/>
    <mergeCell ref="W975:X975"/>
    <mergeCell ref="F970:F973"/>
    <mergeCell ref="B976:F976"/>
    <mergeCell ref="W976:X976"/>
    <mergeCell ref="N975:P975"/>
    <mergeCell ref="J970:T970"/>
    <mergeCell ref="A971:C973"/>
    <mergeCell ref="B977:F977"/>
    <mergeCell ref="W977:X977"/>
    <mergeCell ref="B978:F978"/>
    <mergeCell ref="W978:X978"/>
    <mergeCell ref="B979:F979"/>
    <mergeCell ref="W979:X979"/>
    <mergeCell ref="B980:F980"/>
    <mergeCell ref="W980:X980"/>
    <mergeCell ref="B960:F960"/>
    <mergeCell ref="W960:X960"/>
    <mergeCell ref="A961:G961"/>
    <mergeCell ref="H961:K961"/>
    <mergeCell ref="M961:P961"/>
    <mergeCell ref="R961:U961"/>
    <mergeCell ref="W961:X961"/>
    <mergeCell ref="A962:G962"/>
    <mergeCell ref="H962:L962"/>
    <mergeCell ref="M962:Q962"/>
    <mergeCell ref="R962:V962"/>
    <mergeCell ref="W962:X962"/>
    <mergeCell ref="A963:X963"/>
    <mergeCell ref="A964:Q964"/>
    <mergeCell ref="R964:X965"/>
    <mergeCell ref="A965:P965"/>
    <mergeCell ref="A968:C969"/>
    <mergeCell ref="D968:U969"/>
    <mergeCell ref="V968:X968"/>
    <mergeCell ref="V969:X970"/>
    <mergeCell ref="A970:C970"/>
    <mergeCell ref="D970:D973"/>
    <mergeCell ref="G970:I970"/>
    <mergeCell ref="E971:E973"/>
    <mergeCell ref="G971:I972"/>
    <mergeCell ref="J971:T972"/>
    <mergeCell ref="U971:X971"/>
    <mergeCell ref="U972:U973"/>
    <mergeCell ref="V972:V973"/>
    <mergeCell ref="W972:X973"/>
    <mergeCell ref="G973:I973"/>
    <mergeCell ref="B954:F954"/>
    <mergeCell ref="I954:K954"/>
    <mergeCell ref="S954:U954"/>
    <mergeCell ref="W954:X954"/>
    <mergeCell ref="F949:F952"/>
    <mergeCell ref="B955:F955"/>
    <mergeCell ref="W955:X955"/>
    <mergeCell ref="N954:P954"/>
    <mergeCell ref="J949:T949"/>
    <mergeCell ref="A950:C952"/>
    <mergeCell ref="B956:F956"/>
    <mergeCell ref="W956:X956"/>
    <mergeCell ref="B957:F957"/>
    <mergeCell ref="W957:X957"/>
    <mergeCell ref="B958:F958"/>
    <mergeCell ref="W958:X958"/>
    <mergeCell ref="B959:F959"/>
    <mergeCell ref="W959:X959"/>
    <mergeCell ref="B939:F939"/>
    <mergeCell ref="W939:X939"/>
    <mergeCell ref="A940:G940"/>
    <mergeCell ref="H940:K940"/>
    <mergeCell ref="M940:P940"/>
    <mergeCell ref="R940:U940"/>
    <mergeCell ref="W940:X940"/>
    <mergeCell ref="A941:G941"/>
    <mergeCell ref="H941:L941"/>
    <mergeCell ref="M941:Q941"/>
    <mergeCell ref="R941:V941"/>
    <mergeCell ref="W941:X941"/>
    <mergeCell ref="A942:X942"/>
    <mergeCell ref="A943:Q943"/>
    <mergeCell ref="R943:X944"/>
    <mergeCell ref="A944:P944"/>
    <mergeCell ref="A947:C948"/>
    <mergeCell ref="D947:U948"/>
    <mergeCell ref="V947:X947"/>
    <mergeCell ref="V948:X949"/>
    <mergeCell ref="A949:C949"/>
    <mergeCell ref="D949:D952"/>
    <mergeCell ref="G949:I949"/>
    <mergeCell ref="E950:E952"/>
    <mergeCell ref="G950:I951"/>
    <mergeCell ref="J950:T951"/>
    <mergeCell ref="U950:X950"/>
    <mergeCell ref="U951:U952"/>
    <mergeCell ref="V951:V952"/>
    <mergeCell ref="W951:X952"/>
    <mergeCell ref="G952:I952"/>
    <mergeCell ref="B933:F933"/>
    <mergeCell ref="I933:K933"/>
    <mergeCell ref="S933:U933"/>
    <mergeCell ref="W933:X933"/>
    <mergeCell ref="F928:F931"/>
    <mergeCell ref="B934:F934"/>
    <mergeCell ref="W934:X934"/>
    <mergeCell ref="N933:P933"/>
    <mergeCell ref="J928:T928"/>
    <mergeCell ref="A929:C931"/>
    <mergeCell ref="B935:F935"/>
    <mergeCell ref="W935:X935"/>
    <mergeCell ref="B936:F936"/>
    <mergeCell ref="W936:X936"/>
    <mergeCell ref="B937:F937"/>
    <mergeCell ref="W937:X937"/>
    <mergeCell ref="B938:F938"/>
    <mergeCell ref="W938:X938"/>
    <mergeCell ref="B918:F918"/>
    <mergeCell ref="W918:X918"/>
    <mergeCell ref="A919:G919"/>
    <mergeCell ref="H919:K919"/>
    <mergeCell ref="M919:P919"/>
    <mergeCell ref="R919:U919"/>
    <mergeCell ref="W919:X919"/>
    <mergeCell ref="A920:G920"/>
    <mergeCell ref="H920:L920"/>
    <mergeCell ref="M920:Q920"/>
    <mergeCell ref="R920:V920"/>
    <mergeCell ref="W920:X920"/>
    <mergeCell ref="A921:X921"/>
    <mergeCell ref="A922:Q922"/>
    <mergeCell ref="R922:X923"/>
    <mergeCell ref="A923:P923"/>
    <mergeCell ref="A926:C927"/>
    <mergeCell ref="D926:U927"/>
    <mergeCell ref="V926:X926"/>
    <mergeCell ref="V927:X928"/>
    <mergeCell ref="A928:C928"/>
    <mergeCell ref="D928:D931"/>
    <mergeCell ref="G928:I928"/>
    <mergeCell ref="E929:E931"/>
    <mergeCell ref="G929:I930"/>
    <mergeCell ref="J929:T930"/>
    <mergeCell ref="U929:X929"/>
    <mergeCell ref="U930:U931"/>
    <mergeCell ref="V930:V931"/>
    <mergeCell ref="W930:X931"/>
    <mergeCell ref="G931:I931"/>
    <mergeCell ref="B912:F912"/>
    <mergeCell ref="I912:K912"/>
    <mergeCell ref="S912:U912"/>
    <mergeCell ref="W912:X912"/>
    <mergeCell ref="F907:F910"/>
    <mergeCell ref="B913:F913"/>
    <mergeCell ref="W913:X913"/>
    <mergeCell ref="N912:P912"/>
    <mergeCell ref="J907:T907"/>
    <mergeCell ref="A908:C910"/>
    <mergeCell ref="B914:F914"/>
    <mergeCell ref="W914:X914"/>
    <mergeCell ref="B915:F915"/>
    <mergeCell ref="W915:X915"/>
    <mergeCell ref="B916:F916"/>
    <mergeCell ref="W916:X916"/>
    <mergeCell ref="B917:F917"/>
    <mergeCell ref="W917:X917"/>
    <mergeCell ref="B897:F897"/>
    <mergeCell ref="W897:X897"/>
    <mergeCell ref="A898:G898"/>
    <mergeCell ref="H898:K898"/>
    <mergeCell ref="M898:P898"/>
    <mergeCell ref="R898:U898"/>
    <mergeCell ref="W898:X898"/>
    <mergeCell ref="A899:G899"/>
    <mergeCell ref="H899:L899"/>
    <mergeCell ref="M899:Q899"/>
    <mergeCell ref="R899:V899"/>
    <mergeCell ref="W899:X899"/>
    <mergeCell ref="A900:X900"/>
    <mergeCell ref="A901:Q901"/>
    <mergeCell ref="R901:X902"/>
    <mergeCell ref="A902:P902"/>
    <mergeCell ref="A905:C906"/>
    <mergeCell ref="D905:U906"/>
    <mergeCell ref="V905:X905"/>
    <mergeCell ref="V906:X907"/>
    <mergeCell ref="A907:C907"/>
    <mergeCell ref="D907:D910"/>
    <mergeCell ref="G907:I907"/>
    <mergeCell ref="E908:E910"/>
    <mergeCell ref="G908:I909"/>
    <mergeCell ref="J908:T909"/>
    <mergeCell ref="U908:X908"/>
    <mergeCell ref="U909:U910"/>
    <mergeCell ref="V909:V910"/>
    <mergeCell ref="W909:X910"/>
    <mergeCell ref="G910:I910"/>
    <mergeCell ref="I891:K891"/>
    <mergeCell ref="S891:U891"/>
    <mergeCell ref="W891:X891"/>
    <mergeCell ref="F886:F889"/>
    <mergeCell ref="B892:F892"/>
    <mergeCell ref="W892:X892"/>
    <mergeCell ref="G887:I888"/>
    <mergeCell ref="J887:T888"/>
    <mergeCell ref="U887:X887"/>
    <mergeCell ref="U888:U889"/>
    <mergeCell ref="B893:F893"/>
    <mergeCell ref="W893:X893"/>
    <mergeCell ref="B894:F894"/>
    <mergeCell ref="W894:X894"/>
    <mergeCell ref="B895:F895"/>
    <mergeCell ref="W895:X895"/>
    <mergeCell ref="B896:F896"/>
    <mergeCell ref="W896:X896"/>
    <mergeCell ref="N891:P891"/>
    <mergeCell ref="B891:F891"/>
    <mergeCell ref="W877:X877"/>
    <mergeCell ref="A878:G878"/>
    <mergeCell ref="H878:L878"/>
    <mergeCell ref="M878:Q878"/>
    <mergeCell ref="R878:V878"/>
    <mergeCell ref="W878:X878"/>
    <mergeCell ref="J886:T886"/>
    <mergeCell ref="A887:C889"/>
    <mergeCell ref="E887:E889"/>
    <mergeCell ref="A877:G877"/>
    <mergeCell ref="H877:K877"/>
    <mergeCell ref="M877:P877"/>
    <mergeCell ref="R877:U877"/>
    <mergeCell ref="V888:V889"/>
    <mergeCell ref="W888:X889"/>
    <mergeCell ref="G889:I889"/>
    <mergeCell ref="A884:C885"/>
    <mergeCell ref="D884:U885"/>
    <mergeCell ref="V884:X884"/>
    <mergeCell ref="V885:X886"/>
    <mergeCell ref="A886:C886"/>
    <mergeCell ref="D886:D889"/>
    <mergeCell ref="G886:I886"/>
    <mergeCell ref="A879:X879"/>
    <mergeCell ref="A880:Q880"/>
    <mergeCell ref="R880:X881"/>
    <mergeCell ref="A881:P881"/>
    <mergeCell ref="B870:F870"/>
    <mergeCell ref="I870:K870"/>
    <mergeCell ref="S870:U870"/>
    <mergeCell ref="W870:X870"/>
    <mergeCell ref="F865:F868"/>
    <mergeCell ref="B871:F871"/>
    <mergeCell ref="W871:X871"/>
    <mergeCell ref="B872:F872"/>
    <mergeCell ref="W872:X872"/>
    <mergeCell ref="B873:F873"/>
    <mergeCell ref="W873:X873"/>
    <mergeCell ref="B874:F874"/>
    <mergeCell ref="W874:X874"/>
    <mergeCell ref="B875:F875"/>
    <mergeCell ref="W875:X875"/>
    <mergeCell ref="B876:F876"/>
    <mergeCell ref="W876:X876"/>
    <mergeCell ref="N870:P870"/>
    <mergeCell ref="A856:G856"/>
    <mergeCell ref="H856:K856"/>
    <mergeCell ref="M856:P856"/>
    <mergeCell ref="R856:U856"/>
    <mergeCell ref="W856:X856"/>
    <mergeCell ref="A857:G857"/>
    <mergeCell ref="H857:L857"/>
    <mergeCell ref="M857:Q857"/>
    <mergeCell ref="R857:V857"/>
    <mergeCell ref="W857:X857"/>
    <mergeCell ref="A858:X858"/>
    <mergeCell ref="A859:Q859"/>
    <mergeCell ref="R859:X860"/>
    <mergeCell ref="A860:P860"/>
    <mergeCell ref="A863:C864"/>
    <mergeCell ref="D863:U864"/>
    <mergeCell ref="V863:X863"/>
    <mergeCell ref="V864:X865"/>
    <mergeCell ref="A865:C865"/>
    <mergeCell ref="D865:D868"/>
    <mergeCell ref="G865:I865"/>
    <mergeCell ref="J865:T865"/>
    <mergeCell ref="A866:C868"/>
    <mergeCell ref="E866:E868"/>
    <mergeCell ref="G866:I867"/>
    <mergeCell ref="J866:T867"/>
    <mergeCell ref="U866:X866"/>
    <mergeCell ref="U867:U868"/>
    <mergeCell ref="V867:V868"/>
    <mergeCell ref="W867:X868"/>
    <mergeCell ref="G868:I868"/>
    <mergeCell ref="B849:F849"/>
    <mergeCell ref="I849:K849"/>
    <mergeCell ref="S849:U849"/>
    <mergeCell ref="W849:X849"/>
    <mergeCell ref="F844:F847"/>
    <mergeCell ref="B850:F850"/>
    <mergeCell ref="W850:X850"/>
    <mergeCell ref="B851:F851"/>
    <mergeCell ref="W851:X851"/>
    <mergeCell ref="B852:F852"/>
    <mergeCell ref="W852:X852"/>
    <mergeCell ref="B853:F853"/>
    <mergeCell ref="W853:X853"/>
    <mergeCell ref="B854:F854"/>
    <mergeCell ref="W854:X854"/>
    <mergeCell ref="B855:F855"/>
    <mergeCell ref="W855:X855"/>
    <mergeCell ref="N849:P849"/>
    <mergeCell ref="A835:G835"/>
    <mergeCell ref="H835:K835"/>
    <mergeCell ref="M835:P835"/>
    <mergeCell ref="R835:U835"/>
    <mergeCell ref="W835:X835"/>
    <mergeCell ref="A836:G836"/>
    <mergeCell ref="H836:L836"/>
    <mergeCell ref="M836:Q836"/>
    <mergeCell ref="R836:V836"/>
    <mergeCell ref="W836:X836"/>
    <mergeCell ref="A837:X837"/>
    <mergeCell ref="A838:Q838"/>
    <mergeCell ref="R838:X839"/>
    <mergeCell ref="A839:P839"/>
    <mergeCell ref="A842:C843"/>
    <mergeCell ref="D842:U843"/>
    <mergeCell ref="V842:X842"/>
    <mergeCell ref="V843:X844"/>
    <mergeCell ref="A844:C844"/>
    <mergeCell ref="D844:D847"/>
    <mergeCell ref="G844:I844"/>
    <mergeCell ref="J844:T844"/>
    <mergeCell ref="A845:C847"/>
    <mergeCell ref="E845:E847"/>
    <mergeCell ref="G845:I846"/>
    <mergeCell ref="J845:T846"/>
    <mergeCell ref="U845:X845"/>
    <mergeCell ref="U846:U847"/>
    <mergeCell ref="V846:V847"/>
    <mergeCell ref="W846:X847"/>
    <mergeCell ref="G847:I847"/>
    <mergeCell ref="B828:F828"/>
    <mergeCell ref="I828:K828"/>
    <mergeCell ref="S828:U828"/>
    <mergeCell ref="W828:X828"/>
    <mergeCell ref="F823:F826"/>
    <mergeCell ref="B829:F829"/>
    <mergeCell ref="W829:X829"/>
    <mergeCell ref="B830:F830"/>
    <mergeCell ref="W830:X830"/>
    <mergeCell ref="B831:F831"/>
    <mergeCell ref="W831:X831"/>
    <mergeCell ref="B832:F832"/>
    <mergeCell ref="W832:X832"/>
    <mergeCell ref="B833:F833"/>
    <mergeCell ref="W833:X833"/>
    <mergeCell ref="B834:F834"/>
    <mergeCell ref="W834:X834"/>
    <mergeCell ref="N828:P828"/>
    <mergeCell ref="A814:G814"/>
    <mergeCell ref="H814:K814"/>
    <mergeCell ref="M814:P814"/>
    <mergeCell ref="R814:U814"/>
    <mergeCell ref="W814:X814"/>
    <mergeCell ref="A815:G815"/>
    <mergeCell ref="H815:L815"/>
    <mergeCell ref="M815:Q815"/>
    <mergeCell ref="R815:V815"/>
    <mergeCell ref="W815:X815"/>
    <mergeCell ref="A816:X816"/>
    <mergeCell ref="A817:Q817"/>
    <mergeCell ref="R817:X818"/>
    <mergeCell ref="A818:P818"/>
    <mergeCell ref="A821:C822"/>
    <mergeCell ref="D821:U822"/>
    <mergeCell ref="V821:X821"/>
    <mergeCell ref="V822:X823"/>
    <mergeCell ref="A823:C823"/>
    <mergeCell ref="D823:D826"/>
    <mergeCell ref="G823:I823"/>
    <mergeCell ref="J823:T823"/>
    <mergeCell ref="A824:C826"/>
    <mergeCell ref="E824:E826"/>
    <mergeCell ref="G824:I825"/>
    <mergeCell ref="J824:T825"/>
    <mergeCell ref="U824:X824"/>
    <mergeCell ref="U825:U826"/>
    <mergeCell ref="V825:V826"/>
    <mergeCell ref="W825:X826"/>
    <mergeCell ref="G826:I826"/>
    <mergeCell ref="B807:F807"/>
    <mergeCell ref="I807:K807"/>
    <mergeCell ref="S807:U807"/>
    <mergeCell ref="W807:X807"/>
    <mergeCell ref="F802:F805"/>
    <mergeCell ref="B808:F808"/>
    <mergeCell ref="W808:X808"/>
    <mergeCell ref="B809:F809"/>
    <mergeCell ref="W809:X809"/>
    <mergeCell ref="B810:F810"/>
    <mergeCell ref="W810:X810"/>
    <mergeCell ref="B811:F811"/>
    <mergeCell ref="W811:X811"/>
    <mergeCell ref="B812:F812"/>
    <mergeCell ref="W812:X812"/>
    <mergeCell ref="B813:F813"/>
    <mergeCell ref="W813:X813"/>
    <mergeCell ref="N807:P807"/>
    <mergeCell ref="A794:G794"/>
    <mergeCell ref="H794:L794"/>
    <mergeCell ref="M794:Q794"/>
    <mergeCell ref="R794:V794"/>
    <mergeCell ref="W794:X794"/>
    <mergeCell ref="A795:X795"/>
    <mergeCell ref="A796:Q796"/>
    <mergeCell ref="R796:X797"/>
    <mergeCell ref="A797:P797"/>
    <mergeCell ref="A800:C801"/>
    <mergeCell ref="D800:U801"/>
    <mergeCell ref="V800:X800"/>
    <mergeCell ref="V801:X802"/>
    <mergeCell ref="A802:C802"/>
    <mergeCell ref="D802:D805"/>
    <mergeCell ref="G802:I802"/>
    <mergeCell ref="J802:T802"/>
    <mergeCell ref="A803:C805"/>
    <mergeCell ref="E803:E805"/>
    <mergeCell ref="G803:I804"/>
    <mergeCell ref="J803:T804"/>
    <mergeCell ref="U803:X803"/>
    <mergeCell ref="U804:U805"/>
    <mergeCell ref="V804:V805"/>
    <mergeCell ref="W804:X805"/>
    <mergeCell ref="G805:I805"/>
    <mergeCell ref="B787:F787"/>
    <mergeCell ref="W787:X787"/>
    <mergeCell ref="B788:F788"/>
    <mergeCell ref="W788:X788"/>
    <mergeCell ref="B789:F789"/>
    <mergeCell ref="W789:X789"/>
    <mergeCell ref="B790:F790"/>
    <mergeCell ref="W790:X790"/>
    <mergeCell ref="B791:F791"/>
    <mergeCell ref="W791:X791"/>
    <mergeCell ref="B792:F792"/>
    <mergeCell ref="W792:X792"/>
    <mergeCell ref="A793:G793"/>
    <mergeCell ref="H793:K793"/>
    <mergeCell ref="M793:P793"/>
    <mergeCell ref="R793:U793"/>
    <mergeCell ref="W793:X793"/>
    <mergeCell ref="G782:I783"/>
    <mergeCell ref="J782:T783"/>
    <mergeCell ref="A774:X774"/>
    <mergeCell ref="A775:Q775"/>
    <mergeCell ref="W772:X772"/>
    <mergeCell ref="A773:G773"/>
    <mergeCell ref="R775:X776"/>
    <mergeCell ref="A776:P776"/>
    <mergeCell ref="A779:C780"/>
    <mergeCell ref="D779:U780"/>
    <mergeCell ref="V779:X779"/>
    <mergeCell ref="V780:X781"/>
    <mergeCell ref="A781:C781"/>
    <mergeCell ref="D781:D784"/>
    <mergeCell ref="G784:I784"/>
    <mergeCell ref="B786:F786"/>
    <mergeCell ref="I786:K786"/>
    <mergeCell ref="S786:U786"/>
    <mergeCell ref="W786:X786"/>
    <mergeCell ref="F781:F784"/>
    <mergeCell ref="G781:I781"/>
    <mergeCell ref="J781:T781"/>
    <mergeCell ref="A782:C784"/>
    <mergeCell ref="E782:E784"/>
    <mergeCell ref="N786:P786"/>
    <mergeCell ref="U782:X782"/>
    <mergeCell ref="U783:U784"/>
    <mergeCell ref="V783:V784"/>
    <mergeCell ref="W783:X784"/>
    <mergeCell ref="B765:F765"/>
    <mergeCell ref="I765:K765"/>
    <mergeCell ref="S765:U765"/>
    <mergeCell ref="W765:X765"/>
    <mergeCell ref="F760:F763"/>
    <mergeCell ref="B766:F766"/>
    <mergeCell ref="W766:X766"/>
    <mergeCell ref="B767:F767"/>
    <mergeCell ref="W767:X767"/>
    <mergeCell ref="B768:F768"/>
    <mergeCell ref="W768:X768"/>
    <mergeCell ref="H773:L773"/>
    <mergeCell ref="M773:Q773"/>
    <mergeCell ref="R773:V773"/>
    <mergeCell ref="W773:X773"/>
    <mergeCell ref="B769:F769"/>
    <mergeCell ref="W769:X769"/>
    <mergeCell ref="B770:F770"/>
    <mergeCell ref="W770:X770"/>
    <mergeCell ref="B771:F771"/>
    <mergeCell ref="W771:X771"/>
    <mergeCell ref="A772:G772"/>
    <mergeCell ref="H772:K772"/>
    <mergeCell ref="M772:P772"/>
    <mergeCell ref="R772:U772"/>
    <mergeCell ref="B750:F750"/>
    <mergeCell ref="W750:X750"/>
    <mergeCell ref="A751:G751"/>
    <mergeCell ref="H751:K751"/>
    <mergeCell ref="M751:P751"/>
    <mergeCell ref="R751:U751"/>
    <mergeCell ref="W751:X751"/>
    <mergeCell ref="A752:G752"/>
    <mergeCell ref="H752:L752"/>
    <mergeCell ref="M752:Q752"/>
    <mergeCell ref="R752:V752"/>
    <mergeCell ref="W752:X752"/>
    <mergeCell ref="A758:C759"/>
    <mergeCell ref="D758:U759"/>
    <mergeCell ref="V758:X758"/>
    <mergeCell ref="V759:X760"/>
    <mergeCell ref="A760:C760"/>
    <mergeCell ref="D760:D763"/>
    <mergeCell ref="G760:I760"/>
    <mergeCell ref="J760:T760"/>
    <mergeCell ref="A761:C763"/>
    <mergeCell ref="E761:E763"/>
    <mergeCell ref="G761:I762"/>
    <mergeCell ref="J761:T762"/>
    <mergeCell ref="U761:X761"/>
    <mergeCell ref="U762:U763"/>
    <mergeCell ref="V762:V763"/>
    <mergeCell ref="W762:X763"/>
    <mergeCell ref="G763:I763"/>
    <mergeCell ref="B744:F744"/>
    <mergeCell ref="I744:K744"/>
    <mergeCell ref="S744:U744"/>
    <mergeCell ref="W744:X744"/>
    <mergeCell ref="F739:F742"/>
    <mergeCell ref="B745:F745"/>
    <mergeCell ref="W745:X745"/>
    <mergeCell ref="N744:P744"/>
    <mergeCell ref="J739:T739"/>
    <mergeCell ref="A740:C742"/>
    <mergeCell ref="B746:F746"/>
    <mergeCell ref="W746:X746"/>
    <mergeCell ref="B747:F747"/>
    <mergeCell ref="W747:X747"/>
    <mergeCell ref="B748:F748"/>
    <mergeCell ref="W748:X748"/>
    <mergeCell ref="B749:F749"/>
    <mergeCell ref="W749:X749"/>
    <mergeCell ref="B729:F729"/>
    <mergeCell ref="W729:X729"/>
    <mergeCell ref="A730:G730"/>
    <mergeCell ref="H730:K730"/>
    <mergeCell ref="M730:P730"/>
    <mergeCell ref="R730:U730"/>
    <mergeCell ref="W730:X730"/>
    <mergeCell ref="A731:G731"/>
    <mergeCell ref="H731:L731"/>
    <mergeCell ref="M731:Q731"/>
    <mergeCell ref="R731:V731"/>
    <mergeCell ref="W731:X731"/>
    <mergeCell ref="A732:X732"/>
    <mergeCell ref="A733:Q733"/>
    <mergeCell ref="R733:X734"/>
    <mergeCell ref="A734:P734"/>
    <mergeCell ref="A737:C738"/>
    <mergeCell ref="D737:U738"/>
    <mergeCell ref="V737:X737"/>
    <mergeCell ref="V738:X739"/>
    <mergeCell ref="A739:C739"/>
    <mergeCell ref="D739:D742"/>
    <mergeCell ref="G739:I739"/>
    <mergeCell ref="E740:E742"/>
    <mergeCell ref="G740:I741"/>
    <mergeCell ref="J740:T741"/>
    <mergeCell ref="U740:X740"/>
    <mergeCell ref="U741:U742"/>
    <mergeCell ref="V741:V742"/>
    <mergeCell ref="W741:X742"/>
    <mergeCell ref="G742:I742"/>
    <mergeCell ref="B723:F723"/>
    <mergeCell ref="I723:K723"/>
    <mergeCell ref="S723:U723"/>
    <mergeCell ref="W723:X723"/>
    <mergeCell ref="F718:F721"/>
    <mergeCell ref="B724:F724"/>
    <mergeCell ref="W724:X724"/>
    <mergeCell ref="N723:P723"/>
    <mergeCell ref="J718:T718"/>
    <mergeCell ref="A719:C721"/>
    <mergeCell ref="B725:F725"/>
    <mergeCell ref="W725:X725"/>
    <mergeCell ref="B726:F726"/>
    <mergeCell ref="W726:X726"/>
    <mergeCell ref="B727:F727"/>
    <mergeCell ref="W727:X727"/>
    <mergeCell ref="B728:F728"/>
    <mergeCell ref="W728:X728"/>
    <mergeCell ref="B708:F708"/>
    <mergeCell ref="W708:X708"/>
    <mergeCell ref="A709:G709"/>
    <mergeCell ref="H709:K709"/>
    <mergeCell ref="M709:P709"/>
    <mergeCell ref="R709:U709"/>
    <mergeCell ref="W709:X709"/>
    <mergeCell ref="A710:G710"/>
    <mergeCell ref="H710:L710"/>
    <mergeCell ref="M710:Q710"/>
    <mergeCell ref="R710:V710"/>
    <mergeCell ref="W710:X710"/>
    <mergeCell ref="A711:X711"/>
    <mergeCell ref="A712:Q712"/>
    <mergeCell ref="R712:X713"/>
    <mergeCell ref="A713:P713"/>
    <mergeCell ref="A716:C717"/>
    <mergeCell ref="D716:U717"/>
    <mergeCell ref="V716:X716"/>
    <mergeCell ref="V717:X718"/>
    <mergeCell ref="A718:C718"/>
    <mergeCell ref="D718:D721"/>
    <mergeCell ref="G718:I718"/>
    <mergeCell ref="E719:E721"/>
    <mergeCell ref="G719:I720"/>
    <mergeCell ref="J719:T720"/>
    <mergeCell ref="U719:X719"/>
    <mergeCell ref="U720:U721"/>
    <mergeCell ref="V720:V721"/>
    <mergeCell ref="W720:X721"/>
    <mergeCell ref="G721:I721"/>
    <mergeCell ref="B702:F702"/>
    <mergeCell ref="I702:K702"/>
    <mergeCell ref="S702:U702"/>
    <mergeCell ref="W702:X702"/>
    <mergeCell ref="F697:F700"/>
    <mergeCell ref="B703:F703"/>
    <mergeCell ref="W703:X703"/>
    <mergeCell ref="N702:P702"/>
    <mergeCell ref="J697:T697"/>
    <mergeCell ref="A698:C700"/>
    <mergeCell ref="B704:F704"/>
    <mergeCell ref="W704:X704"/>
    <mergeCell ref="B705:F705"/>
    <mergeCell ref="W705:X705"/>
    <mergeCell ref="B706:F706"/>
    <mergeCell ref="W706:X706"/>
    <mergeCell ref="B707:F707"/>
    <mergeCell ref="W707:X707"/>
    <mergeCell ref="B687:F687"/>
    <mergeCell ref="W687:X687"/>
    <mergeCell ref="A688:G688"/>
    <mergeCell ref="H688:K688"/>
    <mergeCell ref="M688:P688"/>
    <mergeCell ref="R688:U688"/>
    <mergeCell ref="W688:X688"/>
    <mergeCell ref="A689:G689"/>
    <mergeCell ref="H689:L689"/>
    <mergeCell ref="M689:Q689"/>
    <mergeCell ref="R689:V689"/>
    <mergeCell ref="W689:X689"/>
    <mergeCell ref="A690:X690"/>
    <mergeCell ref="A691:Q691"/>
    <mergeCell ref="R691:X692"/>
    <mergeCell ref="A692:P692"/>
    <mergeCell ref="A695:C696"/>
    <mergeCell ref="D695:U696"/>
    <mergeCell ref="V695:X695"/>
    <mergeCell ref="V696:X697"/>
    <mergeCell ref="A697:C697"/>
    <mergeCell ref="D697:D700"/>
    <mergeCell ref="G697:I697"/>
    <mergeCell ref="E698:E700"/>
    <mergeCell ref="G698:I699"/>
    <mergeCell ref="J698:T699"/>
    <mergeCell ref="U698:X698"/>
    <mergeCell ref="U699:U700"/>
    <mergeCell ref="V699:V700"/>
    <mergeCell ref="W699:X700"/>
    <mergeCell ref="G700:I700"/>
    <mergeCell ref="B681:F681"/>
    <mergeCell ref="I681:K681"/>
    <mergeCell ref="S681:U681"/>
    <mergeCell ref="W681:X681"/>
    <mergeCell ref="F676:F679"/>
    <mergeCell ref="B682:F682"/>
    <mergeCell ref="W682:X682"/>
    <mergeCell ref="N681:P681"/>
    <mergeCell ref="J676:T676"/>
    <mergeCell ref="A677:C679"/>
    <mergeCell ref="B683:F683"/>
    <mergeCell ref="W683:X683"/>
    <mergeCell ref="B684:F684"/>
    <mergeCell ref="W684:X684"/>
    <mergeCell ref="B685:F685"/>
    <mergeCell ref="W685:X685"/>
    <mergeCell ref="B686:F686"/>
    <mergeCell ref="W686:X686"/>
    <mergeCell ref="B666:F666"/>
    <mergeCell ref="W666:X666"/>
    <mergeCell ref="A667:G667"/>
    <mergeCell ref="H667:K667"/>
    <mergeCell ref="M667:P667"/>
    <mergeCell ref="R667:U667"/>
    <mergeCell ref="W667:X667"/>
    <mergeCell ref="A668:G668"/>
    <mergeCell ref="H668:L668"/>
    <mergeCell ref="M668:Q668"/>
    <mergeCell ref="R668:V668"/>
    <mergeCell ref="W668:X668"/>
    <mergeCell ref="A669:X669"/>
    <mergeCell ref="A670:Q670"/>
    <mergeCell ref="R670:X671"/>
    <mergeCell ref="A671:P671"/>
    <mergeCell ref="A674:C675"/>
    <mergeCell ref="D674:U675"/>
    <mergeCell ref="V674:X674"/>
    <mergeCell ref="V675:X676"/>
    <mergeCell ref="A676:C676"/>
    <mergeCell ref="D676:D679"/>
    <mergeCell ref="G676:I676"/>
    <mergeCell ref="E677:E679"/>
    <mergeCell ref="G677:I678"/>
    <mergeCell ref="J677:T678"/>
    <mergeCell ref="U677:X677"/>
    <mergeCell ref="U678:U679"/>
    <mergeCell ref="V678:V679"/>
    <mergeCell ref="W678:X679"/>
    <mergeCell ref="G679:I679"/>
    <mergeCell ref="B660:F660"/>
    <mergeCell ref="I660:K660"/>
    <mergeCell ref="S660:U660"/>
    <mergeCell ref="W660:X660"/>
    <mergeCell ref="F655:F658"/>
    <mergeCell ref="B661:F661"/>
    <mergeCell ref="W661:X661"/>
    <mergeCell ref="N660:P660"/>
    <mergeCell ref="J655:T655"/>
    <mergeCell ref="A656:C658"/>
    <mergeCell ref="B662:F662"/>
    <mergeCell ref="W662:X662"/>
    <mergeCell ref="B663:F663"/>
    <mergeCell ref="W663:X663"/>
    <mergeCell ref="B664:F664"/>
    <mergeCell ref="W664:X664"/>
    <mergeCell ref="B665:F665"/>
    <mergeCell ref="W665:X665"/>
    <mergeCell ref="B645:F645"/>
    <mergeCell ref="W645:X645"/>
    <mergeCell ref="A646:G646"/>
    <mergeCell ref="H646:K646"/>
    <mergeCell ref="M646:P646"/>
    <mergeCell ref="R646:U646"/>
    <mergeCell ref="W646:X646"/>
    <mergeCell ref="A647:G647"/>
    <mergeCell ref="H647:L647"/>
    <mergeCell ref="M647:Q647"/>
    <mergeCell ref="R647:V647"/>
    <mergeCell ref="W647:X647"/>
    <mergeCell ref="A648:X648"/>
    <mergeCell ref="A649:Q649"/>
    <mergeCell ref="R649:X650"/>
    <mergeCell ref="A650:P650"/>
    <mergeCell ref="A653:C654"/>
    <mergeCell ref="D653:U654"/>
    <mergeCell ref="V653:X653"/>
    <mergeCell ref="V654:X655"/>
    <mergeCell ref="A655:C655"/>
    <mergeCell ref="D655:D658"/>
    <mergeCell ref="G655:I655"/>
    <mergeCell ref="E656:E658"/>
    <mergeCell ref="G656:I657"/>
    <mergeCell ref="J656:T657"/>
    <mergeCell ref="U656:X656"/>
    <mergeCell ref="U657:U658"/>
    <mergeCell ref="V657:V658"/>
    <mergeCell ref="W657:X658"/>
    <mergeCell ref="G658:I658"/>
    <mergeCell ref="I639:K639"/>
    <mergeCell ref="S639:U639"/>
    <mergeCell ref="W639:X639"/>
    <mergeCell ref="F634:F637"/>
    <mergeCell ref="B640:F640"/>
    <mergeCell ref="W640:X640"/>
    <mergeCell ref="G635:I636"/>
    <mergeCell ref="J635:T636"/>
    <mergeCell ref="U635:X635"/>
    <mergeCell ref="U636:U637"/>
    <mergeCell ref="B641:F641"/>
    <mergeCell ref="W641:X641"/>
    <mergeCell ref="B642:F642"/>
    <mergeCell ref="W642:X642"/>
    <mergeCell ref="B643:F643"/>
    <mergeCell ref="W643:X643"/>
    <mergeCell ref="B644:F644"/>
    <mergeCell ref="W644:X644"/>
    <mergeCell ref="W625:X625"/>
    <mergeCell ref="A626:G626"/>
    <mergeCell ref="H626:L626"/>
    <mergeCell ref="M626:Q626"/>
    <mergeCell ref="R626:V626"/>
    <mergeCell ref="W626:X626"/>
    <mergeCell ref="J634:T634"/>
    <mergeCell ref="A635:C637"/>
    <mergeCell ref="E635:E637"/>
    <mergeCell ref="A625:G625"/>
    <mergeCell ref="H625:K625"/>
    <mergeCell ref="M625:P625"/>
    <mergeCell ref="R625:U625"/>
    <mergeCell ref="V636:V637"/>
    <mergeCell ref="W636:X637"/>
    <mergeCell ref="G637:I637"/>
    <mergeCell ref="A632:C633"/>
    <mergeCell ref="D632:U633"/>
    <mergeCell ref="V632:X632"/>
    <mergeCell ref="V633:X634"/>
    <mergeCell ref="A634:C634"/>
    <mergeCell ref="D634:D637"/>
    <mergeCell ref="G634:I634"/>
    <mergeCell ref="B618:F618"/>
    <mergeCell ref="I618:K618"/>
    <mergeCell ref="S618:U618"/>
    <mergeCell ref="W618:X618"/>
    <mergeCell ref="F613:F616"/>
    <mergeCell ref="B619:F619"/>
    <mergeCell ref="W619:X619"/>
    <mergeCell ref="B620:F620"/>
    <mergeCell ref="W620:X620"/>
    <mergeCell ref="B621:F621"/>
    <mergeCell ref="W621:X621"/>
    <mergeCell ref="B622:F622"/>
    <mergeCell ref="W622:X622"/>
    <mergeCell ref="B623:F623"/>
    <mergeCell ref="W623:X623"/>
    <mergeCell ref="B624:F624"/>
    <mergeCell ref="W624:X624"/>
    <mergeCell ref="A604:G604"/>
    <mergeCell ref="H604:K604"/>
    <mergeCell ref="M604:P604"/>
    <mergeCell ref="R604:U604"/>
    <mergeCell ref="W604:X604"/>
    <mergeCell ref="A605:G605"/>
    <mergeCell ref="H605:L605"/>
    <mergeCell ref="M605:Q605"/>
    <mergeCell ref="R605:V605"/>
    <mergeCell ref="W605:X605"/>
    <mergeCell ref="A606:X606"/>
    <mergeCell ref="A607:Q607"/>
    <mergeCell ref="R607:X608"/>
    <mergeCell ref="A608:P608"/>
    <mergeCell ref="A611:C612"/>
    <mergeCell ref="D611:U612"/>
    <mergeCell ref="V611:X611"/>
    <mergeCell ref="V612:X613"/>
    <mergeCell ref="A613:C613"/>
    <mergeCell ref="D613:D616"/>
    <mergeCell ref="G613:I613"/>
    <mergeCell ref="J613:T613"/>
    <mergeCell ref="A614:C616"/>
    <mergeCell ref="E614:E616"/>
    <mergeCell ref="G614:I615"/>
    <mergeCell ref="J614:T615"/>
    <mergeCell ref="U614:X614"/>
    <mergeCell ref="U615:U616"/>
    <mergeCell ref="V615:V616"/>
    <mergeCell ref="W615:X616"/>
    <mergeCell ref="G616:I616"/>
    <mergeCell ref="B597:F597"/>
    <mergeCell ref="I597:K597"/>
    <mergeCell ref="S597:U597"/>
    <mergeCell ref="W597:X597"/>
    <mergeCell ref="F592:F595"/>
    <mergeCell ref="B598:F598"/>
    <mergeCell ref="W598:X598"/>
    <mergeCell ref="B599:F599"/>
    <mergeCell ref="W599:X599"/>
    <mergeCell ref="B600:F600"/>
    <mergeCell ref="W600:X600"/>
    <mergeCell ref="B601:F601"/>
    <mergeCell ref="W601:X601"/>
    <mergeCell ref="B602:F602"/>
    <mergeCell ref="W602:X602"/>
    <mergeCell ref="B603:F603"/>
    <mergeCell ref="W603:X603"/>
    <mergeCell ref="A583:G583"/>
    <mergeCell ref="H583:K583"/>
    <mergeCell ref="M583:P583"/>
    <mergeCell ref="R583:U583"/>
    <mergeCell ref="W583:X583"/>
    <mergeCell ref="A584:G584"/>
    <mergeCell ref="H584:L584"/>
    <mergeCell ref="M584:Q584"/>
    <mergeCell ref="R584:V584"/>
    <mergeCell ref="W584:X584"/>
    <mergeCell ref="A585:X585"/>
    <mergeCell ref="A586:Q586"/>
    <mergeCell ref="R586:X587"/>
    <mergeCell ref="A587:P587"/>
    <mergeCell ref="A590:C591"/>
    <mergeCell ref="D590:U591"/>
    <mergeCell ref="V590:X590"/>
    <mergeCell ref="V591:X592"/>
    <mergeCell ref="A592:C592"/>
    <mergeCell ref="D592:D595"/>
    <mergeCell ref="G592:I592"/>
    <mergeCell ref="J592:T592"/>
    <mergeCell ref="A593:C595"/>
    <mergeCell ref="E593:E595"/>
    <mergeCell ref="G593:I594"/>
    <mergeCell ref="J593:T594"/>
    <mergeCell ref="U593:X593"/>
    <mergeCell ref="U594:U595"/>
    <mergeCell ref="V594:V595"/>
    <mergeCell ref="W594:X595"/>
    <mergeCell ref="G595:I595"/>
    <mergeCell ref="B576:F576"/>
    <mergeCell ref="I576:K576"/>
    <mergeCell ref="S576:U576"/>
    <mergeCell ref="W576:X576"/>
    <mergeCell ref="F571:F574"/>
    <mergeCell ref="B577:F577"/>
    <mergeCell ref="W577:X577"/>
    <mergeCell ref="B578:F578"/>
    <mergeCell ref="W578:X578"/>
    <mergeCell ref="B579:F579"/>
    <mergeCell ref="W579:X579"/>
    <mergeCell ref="B580:F580"/>
    <mergeCell ref="W580:X580"/>
    <mergeCell ref="B581:F581"/>
    <mergeCell ref="W581:X581"/>
    <mergeCell ref="B582:F582"/>
    <mergeCell ref="W582:X582"/>
    <mergeCell ref="A562:G562"/>
    <mergeCell ref="H562:K562"/>
    <mergeCell ref="M562:P562"/>
    <mergeCell ref="R562:U562"/>
    <mergeCell ref="W562:X562"/>
    <mergeCell ref="A563:G563"/>
    <mergeCell ref="H563:L563"/>
    <mergeCell ref="M563:Q563"/>
    <mergeCell ref="R563:V563"/>
    <mergeCell ref="W563:X563"/>
    <mergeCell ref="A564:X564"/>
    <mergeCell ref="A565:Q565"/>
    <mergeCell ref="R565:X566"/>
    <mergeCell ref="A566:P566"/>
    <mergeCell ref="A569:C570"/>
    <mergeCell ref="D569:U570"/>
    <mergeCell ref="V569:X569"/>
    <mergeCell ref="V570:X571"/>
    <mergeCell ref="A571:C571"/>
    <mergeCell ref="D571:D574"/>
    <mergeCell ref="G571:I571"/>
    <mergeCell ref="J571:T571"/>
    <mergeCell ref="A572:C574"/>
    <mergeCell ref="E572:E574"/>
    <mergeCell ref="G572:I573"/>
    <mergeCell ref="J572:T573"/>
    <mergeCell ref="U572:X572"/>
    <mergeCell ref="U573:U574"/>
    <mergeCell ref="V573:V574"/>
    <mergeCell ref="W573:X574"/>
    <mergeCell ref="G574:I574"/>
    <mergeCell ref="B555:F555"/>
    <mergeCell ref="I555:K555"/>
    <mergeCell ref="S555:U555"/>
    <mergeCell ref="W555:X555"/>
    <mergeCell ref="F550:F553"/>
    <mergeCell ref="B556:F556"/>
    <mergeCell ref="W556:X556"/>
    <mergeCell ref="B557:F557"/>
    <mergeCell ref="W557:X557"/>
    <mergeCell ref="B558:F558"/>
    <mergeCell ref="W558:X558"/>
    <mergeCell ref="B559:F559"/>
    <mergeCell ref="W559:X559"/>
    <mergeCell ref="B560:F560"/>
    <mergeCell ref="W560:X560"/>
    <mergeCell ref="B561:F561"/>
    <mergeCell ref="W561:X561"/>
    <mergeCell ref="A542:G542"/>
    <mergeCell ref="H542:L542"/>
    <mergeCell ref="M542:Q542"/>
    <mergeCell ref="R542:V542"/>
    <mergeCell ref="W542:X542"/>
    <mergeCell ref="A543:X543"/>
    <mergeCell ref="A544:Q544"/>
    <mergeCell ref="R544:X545"/>
    <mergeCell ref="A545:P545"/>
    <mergeCell ref="A548:C549"/>
    <mergeCell ref="D548:U549"/>
    <mergeCell ref="V548:X548"/>
    <mergeCell ref="V549:X550"/>
    <mergeCell ref="A550:C550"/>
    <mergeCell ref="D550:D553"/>
    <mergeCell ref="G550:I550"/>
    <mergeCell ref="J550:T550"/>
    <mergeCell ref="A551:C553"/>
    <mergeCell ref="E551:E553"/>
    <mergeCell ref="G551:I552"/>
    <mergeCell ref="J551:T552"/>
    <mergeCell ref="U551:X551"/>
    <mergeCell ref="U552:U553"/>
    <mergeCell ref="V552:V553"/>
    <mergeCell ref="W552:X553"/>
    <mergeCell ref="G553:I553"/>
    <mergeCell ref="B535:F535"/>
    <mergeCell ref="W535:X535"/>
    <mergeCell ref="B536:F536"/>
    <mergeCell ref="W536:X536"/>
    <mergeCell ref="B537:F537"/>
    <mergeCell ref="W537:X537"/>
    <mergeCell ref="B538:F538"/>
    <mergeCell ref="W538:X538"/>
    <mergeCell ref="B539:F539"/>
    <mergeCell ref="W539:X539"/>
    <mergeCell ref="B540:F540"/>
    <mergeCell ref="W540:X540"/>
    <mergeCell ref="A541:G541"/>
    <mergeCell ref="H541:K541"/>
    <mergeCell ref="M541:P541"/>
    <mergeCell ref="R541:U541"/>
    <mergeCell ref="W541:X541"/>
    <mergeCell ref="G530:I531"/>
    <mergeCell ref="J530:T531"/>
    <mergeCell ref="A522:X522"/>
    <mergeCell ref="A523:Q523"/>
    <mergeCell ref="W520:X520"/>
    <mergeCell ref="A521:G521"/>
    <mergeCell ref="R523:X524"/>
    <mergeCell ref="A524:P524"/>
    <mergeCell ref="A527:C528"/>
    <mergeCell ref="D527:U528"/>
    <mergeCell ref="V527:X527"/>
    <mergeCell ref="V528:X529"/>
    <mergeCell ref="A529:C529"/>
    <mergeCell ref="D529:D532"/>
    <mergeCell ref="G532:I532"/>
    <mergeCell ref="B534:F534"/>
    <mergeCell ref="I534:K534"/>
    <mergeCell ref="S534:U534"/>
    <mergeCell ref="W534:X534"/>
    <mergeCell ref="F529:F532"/>
    <mergeCell ref="G529:I529"/>
    <mergeCell ref="J529:T529"/>
    <mergeCell ref="A530:C532"/>
    <mergeCell ref="E530:E532"/>
    <mergeCell ref="B513:F513"/>
    <mergeCell ref="I513:K513"/>
    <mergeCell ref="S513:U513"/>
    <mergeCell ref="W513:X513"/>
    <mergeCell ref="F508:F511"/>
    <mergeCell ref="B514:F514"/>
    <mergeCell ref="W514:X514"/>
    <mergeCell ref="B515:F515"/>
    <mergeCell ref="W515:X515"/>
    <mergeCell ref="B516:F516"/>
    <mergeCell ref="W516:X516"/>
    <mergeCell ref="H521:L521"/>
    <mergeCell ref="M521:Q521"/>
    <mergeCell ref="R521:V521"/>
    <mergeCell ref="W521:X521"/>
    <mergeCell ref="B517:F517"/>
    <mergeCell ref="W517:X517"/>
    <mergeCell ref="B518:F518"/>
    <mergeCell ref="W518:X518"/>
    <mergeCell ref="B519:F519"/>
    <mergeCell ref="W519:X519"/>
    <mergeCell ref="A520:G520"/>
    <mergeCell ref="H520:K520"/>
    <mergeCell ref="M520:P520"/>
    <mergeCell ref="R520:U520"/>
    <mergeCell ref="N513:P513"/>
    <mergeCell ref="B498:F498"/>
    <mergeCell ref="W498:X498"/>
    <mergeCell ref="A499:G499"/>
    <mergeCell ref="H499:K499"/>
    <mergeCell ref="M499:P499"/>
    <mergeCell ref="R499:U499"/>
    <mergeCell ref="W499:X499"/>
    <mergeCell ref="A500:G500"/>
    <mergeCell ref="H500:L500"/>
    <mergeCell ref="M500:Q500"/>
    <mergeCell ref="R500:V500"/>
    <mergeCell ref="W500:X500"/>
    <mergeCell ref="A506:C507"/>
    <mergeCell ref="D506:U507"/>
    <mergeCell ref="V506:X506"/>
    <mergeCell ref="V507:X508"/>
    <mergeCell ref="A508:C508"/>
    <mergeCell ref="D508:D511"/>
    <mergeCell ref="G508:I508"/>
    <mergeCell ref="J508:T508"/>
    <mergeCell ref="A509:C511"/>
    <mergeCell ref="E509:E511"/>
    <mergeCell ref="G509:I510"/>
    <mergeCell ref="J509:T510"/>
    <mergeCell ref="U509:X509"/>
    <mergeCell ref="U510:U511"/>
    <mergeCell ref="V510:V511"/>
    <mergeCell ref="W510:X511"/>
    <mergeCell ref="G511:I511"/>
    <mergeCell ref="A501:X501"/>
    <mergeCell ref="A502:Q502"/>
    <mergeCell ref="R502:X503"/>
    <mergeCell ref="B492:F492"/>
    <mergeCell ref="I492:K492"/>
    <mergeCell ref="S492:U492"/>
    <mergeCell ref="W492:X492"/>
    <mergeCell ref="F487:F490"/>
    <mergeCell ref="B493:F493"/>
    <mergeCell ref="W493:X493"/>
    <mergeCell ref="N492:P492"/>
    <mergeCell ref="J487:T487"/>
    <mergeCell ref="A488:C490"/>
    <mergeCell ref="B494:F494"/>
    <mergeCell ref="W494:X494"/>
    <mergeCell ref="B495:F495"/>
    <mergeCell ref="W495:X495"/>
    <mergeCell ref="B496:F496"/>
    <mergeCell ref="W496:X496"/>
    <mergeCell ref="B497:F497"/>
    <mergeCell ref="W497:X497"/>
    <mergeCell ref="B477:F477"/>
    <mergeCell ref="W477:X477"/>
    <mergeCell ref="A478:G478"/>
    <mergeCell ref="H478:K478"/>
    <mergeCell ref="M478:P478"/>
    <mergeCell ref="R478:U478"/>
    <mergeCell ref="W478:X478"/>
    <mergeCell ref="A479:G479"/>
    <mergeCell ref="H479:L479"/>
    <mergeCell ref="M479:Q479"/>
    <mergeCell ref="R479:V479"/>
    <mergeCell ref="W479:X479"/>
    <mergeCell ref="A480:X480"/>
    <mergeCell ref="A481:Q481"/>
    <mergeCell ref="R481:X482"/>
    <mergeCell ref="A482:P482"/>
    <mergeCell ref="A485:C486"/>
    <mergeCell ref="D485:U486"/>
    <mergeCell ref="V485:X485"/>
    <mergeCell ref="V486:X487"/>
    <mergeCell ref="A487:C487"/>
    <mergeCell ref="D487:D490"/>
    <mergeCell ref="G487:I487"/>
    <mergeCell ref="E488:E490"/>
    <mergeCell ref="G488:I489"/>
    <mergeCell ref="J488:T489"/>
    <mergeCell ref="U488:X488"/>
    <mergeCell ref="U489:U490"/>
    <mergeCell ref="V489:V490"/>
    <mergeCell ref="W489:X490"/>
    <mergeCell ref="G490:I490"/>
    <mergeCell ref="B471:F471"/>
    <mergeCell ref="I471:K471"/>
    <mergeCell ref="S471:U471"/>
    <mergeCell ref="W471:X471"/>
    <mergeCell ref="F466:F469"/>
    <mergeCell ref="B472:F472"/>
    <mergeCell ref="W472:X472"/>
    <mergeCell ref="N471:P471"/>
    <mergeCell ref="J466:T466"/>
    <mergeCell ref="A467:C469"/>
    <mergeCell ref="B473:F473"/>
    <mergeCell ref="W473:X473"/>
    <mergeCell ref="B474:F474"/>
    <mergeCell ref="W474:X474"/>
    <mergeCell ref="B475:F475"/>
    <mergeCell ref="W475:X475"/>
    <mergeCell ref="B476:F476"/>
    <mergeCell ref="W476:X476"/>
    <mergeCell ref="B456:F456"/>
    <mergeCell ref="W456:X456"/>
    <mergeCell ref="A457:G457"/>
    <mergeCell ref="H457:K457"/>
    <mergeCell ref="M457:P457"/>
    <mergeCell ref="R457:U457"/>
    <mergeCell ref="W457:X457"/>
    <mergeCell ref="A458:G458"/>
    <mergeCell ref="H458:L458"/>
    <mergeCell ref="M458:Q458"/>
    <mergeCell ref="R458:V458"/>
    <mergeCell ref="W458:X458"/>
    <mergeCell ref="A459:X459"/>
    <mergeCell ref="A460:Q460"/>
    <mergeCell ref="R460:X461"/>
    <mergeCell ref="A461:P461"/>
    <mergeCell ref="A464:C465"/>
    <mergeCell ref="D464:U465"/>
    <mergeCell ref="V464:X464"/>
    <mergeCell ref="V465:X466"/>
    <mergeCell ref="A466:C466"/>
    <mergeCell ref="D466:D469"/>
    <mergeCell ref="G466:I466"/>
    <mergeCell ref="E467:E469"/>
    <mergeCell ref="G467:I468"/>
    <mergeCell ref="J467:T468"/>
    <mergeCell ref="U467:X467"/>
    <mergeCell ref="U468:U469"/>
    <mergeCell ref="V468:V469"/>
    <mergeCell ref="W468:X469"/>
    <mergeCell ref="G469:I469"/>
    <mergeCell ref="B450:F450"/>
    <mergeCell ref="I450:K450"/>
    <mergeCell ref="S450:U450"/>
    <mergeCell ref="W450:X450"/>
    <mergeCell ref="F445:F448"/>
    <mergeCell ref="B451:F451"/>
    <mergeCell ref="W451:X451"/>
    <mergeCell ref="N450:P450"/>
    <mergeCell ref="J445:T445"/>
    <mergeCell ref="A446:C448"/>
    <mergeCell ref="B452:F452"/>
    <mergeCell ref="W452:X452"/>
    <mergeCell ref="B453:F453"/>
    <mergeCell ref="W453:X453"/>
    <mergeCell ref="B454:F454"/>
    <mergeCell ref="W454:X454"/>
    <mergeCell ref="B455:F455"/>
    <mergeCell ref="W455:X455"/>
    <mergeCell ref="B435:F435"/>
    <mergeCell ref="W435:X435"/>
    <mergeCell ref="A436:G436"/>
    <mergeCell ref="H436:K436"/>
    <mergeCell ref="M436:P436"/>
    <mergeCell ref="R436:U436"/>
    <mergeCell ref="W436:X436"/>
    <mergeCell ref="A437:G437"/>
    <mergeCell ref="H437:L437"/>
    <mergeCell ref="M437:Q437"/>
    <mergeCell ref="R437:V437"/>
    <mergeCell ref="W437:X437"/>
    <mergeCell ref="A438:X438"/>
    <mergeCell ref="A439:Q439"/>
    <mergeCell ref="R439:X440"/>
    <mergeCell ref="A440:P440"/>
    <mergeCell ref="A443:C444"/>
    <mergeCell ref="D443:U444"/>
    <mergeCell ref="V443:X443"/>
    <mergeCell ref="V444:X445"/>
    <mergeCell ref="A445:C445"/>
    <mergeCell ref="D445:D448"/>
    <mergeCell ref="G445:I445"/>
    <mergeCell ref="E446:E448"/>
    <mergeCell ref="G446:I447"/>
    <mergeCell ref="J446:T447"/>
    <mergeCell ref="U446:X446"/>
    <mergeCell ref="U447:U448"/>
    <mergeCell ref="V447:V448"/>
    <mergeCell ref="W447:X448"/>
    <mergeCell ref="G448:I448"/>
    <mergeCell ref="B429:F429"/>
    <mergeCell ref="I429:K429"/>
    <mergeCell ref="S429:U429"/>
    <mergeCell ref="W429:X429"/>
    <mergeCell ref="F424:F427"/>
    <mergeCell ref="B430:F430"/>
    <mergeCell ref="W430:X430"/>
    <mergeCell ref="N429:P429"/>
    <mergeCell ref="J424:T424"/>
    <mergeCell ref="A425:C427"/>
    <mergeCell ref="B431:F431"/>
    <mergeCell ref="W431:X431"/>
    <mergeCell ref="B432:F432"/>
    <mergeCell ref="W432:X432"/>
    <mergeCell ref="B433:F433"/>
    <mergeCell ref="W433:X433"/>
    <mergeCell ref="B434:F434"/>
    <mergeCell ref="W434:X434"/>
    <mergeCell ref="B414:F414"/>
    <mergeCell ref="W414:X414"/>
    <mergeCell ref="A415:G415"/>
    <mergeCell ref="H415:K415"/>
    <mergeCell ref="M415:P415"/>
    <mergeCell ref="R415:U415"/>
    <mergeCell ref="W415:X415"/>
    <mergeCell ref="A416:G416"/>
    <mergeCell ref="H416:L416"/>
    <mergeCell ref="M416:Q416"/>
    <mergeCell ref="R416:V416"/>
    <mergeCell ref="W416:X416"/>
    <mergeCell ref="A417:X417"/>
    <mergeCell ref="A418:Q418"/>
    <mergeCell ref="R418:X419"/>
    <mergeCell ref="A419:P419"/>
    <mergeCell ref="A422:C423"/>
    <mergeCell ref="D422:U423"/>
    <mergeCell ref="V422:X422"/>
    <mergeCell ref="V423:X424"/>
    <mergeCell ref="A424:C424"/>
    <mergeCell ref="D424:D427"/>
    <mergeCell ref="G424:I424"/>
    <mergeCell ref="E425:E427"/>
    <mergeCell ref="G425:I426"/>
    <mergeCell ref="J425:T426"/>
    <mergeCell ref="U425:X425"/>
    <mergeCell ref="U426:U427"/>
    <mergeCell ref="V426:V427"/>
    <mergeCell ref="W426:X427"/>
    <mergeCell ref="G427:I427"/>
    <mergeCell ref="B408:F408"/>
    <mergeCell ref="I408:K408"/>
    <mergeCell ref="S408:U408"/>
    <mergeCell ref="W408:X408"/>
    <mergeCell ref="F403:F406"/>
    <mergeCell ref="B409:F409"/>
    <mergeCell ref="W409:X409"/>
    <mergeCell ref="N408:P408"/>
    <mergeCell ref="J403:T403"/>
    <mergeCell ref="A404:C406"/>
    <mergeCell ref="B410:F410"/>
    <mergeCell ref="W410:X410"/>
    <mergeCell ref="B411:F411"/>
    <mergeCell ref="W411:X411"/>
    <mergeCell ref="B412:F412"/>
    <mergeCell ref="W412:X412"/>
    <mergeCell ref="B413:F413"/>
    <mergeCell ref="W413:X413"/>
    <mergeCell ref="B393:F393"/>
    <mergeCell ref="W393:X393"/>
    <mergeCell ref="A394:G394"/>
    <mergeCell ref="H394:K394"/>
    <mergeCell ref="M394:P394"/>
    <mergeCell ref="R394:U394"/>
    <mergeCell ref="W394:X394"/>
    <mergeCell ref="A395:G395"/>
    <mergeCell ref="H395:L395"/>
    <mergeCell ref="M395:Q395"/>
    <mergeCell ref="R395:V395"/>
    <mergeCell ref="W395:X395"/>
    <mergeCell ref="A396:X396"/>
    <mergeCell ref="A397:Q397"/>
    <mergeCell ref="R397:X398"/>
    <mergeCell ref="A398:P398"/>
    <mergeCell ref="A401:C402"/>
    <mergeCell ref="D401:U402"/>
    <mergeCell ref="V401:X401"/>
    <mergeCell ref="V402:X403"/>
    <mergeCell ref="A403:C403"/>
    <mergeCell ref="D403:D406"/>
    <mergeCell ref="G403:I403"/>
    <mergeCell ref="E404:E406"/>
    <mergeCell ref="G404:I405"/>
    <mergeCell ref="J404:T405"/>
    <mergeCell ref="U404:X404"/>
    <mergeCell ref="U405:U406"/>
    <mergeCell ref="V405:V406"/>
    <mergeCell ref="W405:X406"/>
    <mergeCell ref="G406:I406"/>
    <mergeCell ref="I387:K387"/>
    <mergeCell ref="S387:U387"/>
    <mergeCell ref="W387:X387"/>
    <mergeCell ref="F382:F385"/>
    <mergeCell ref="B388:F388"/>
    <mergeCell ref="W388:X388"/>
    <mergeCell ref="G383:I384"/>
    <mergeCell ref="J383:T384"/>
    <mergeCell ref="U383:X383"/>
    <mergeCell ref="U384:U385"/>
    <mergeCell ref="B389:F389"/>
    <mergeCell ref="W389:X389"/>
    <mergeCell ref="B390:F390"/>
    <mergeCell ref="W390:X390"/>
    <mergeCell ref="B391:F391"/>
    <mergeCell ref="W391:X391"/>
    <mergeCell ref="B392:F392"/>
    <mergeCell ref="W392:X392"/>
    <mergeCell ref="N387:P387"/>
    <mergeCell ref="B387:F387"/>
    <mergeCell ref="W373:X373"/>
    <mergeCell ref="A374:G374"/>
    <mergeCell ref="H374:L374"/>
    <mergeCell ref="M374:Q374"/>
    <mergeCell ref="R374:V374"/>
    <mergeCell ref="W374:X374"/>
    <mergeCell ref="J382:T382"/>
    <mergeCell ref="A383:C385"/>
    <mergeCell ref="E383:E385"/>
    <mergeCell ref="A373:G373"/>
    <mergeCell ref="H373:K373"/>
    <mergeCell ref="M373:P373"/>
    <mergeCell ref="R373:U373"/>
    <mergeCell ref="V384:V385"/>
    <mergeCell ref="W384:X385"/>
    <mergeCell ref="G385:I385"/>
    <mergeCell ref="A380:C381"/>
    <mergeCell ref="D380:U381"/>
    <mergeCell ref="V380:X380"/>
    <mergeCell ref="V381:X382"/>
    <mergeCell ref="A382:C382"/>
    <mergeCell ref="D382:D385"/>
    <mergeCell ref="G382:I382"/>
    <mergeCell ref="A375:X375"/>
    <mergeCell ref="A376:Q376"/>
    <mergeCell ref="R376:X377"/>
    <mergeCell ref="A377:P377"/>
    <mergeCell ref="B366:F366"/>
    <mergeCell ref="I366:K366"/>
    <mergeCell ref="S366:U366"/>
    <mergeCell ref="W366:X366"/>
    <mergeCell ref="F361:F364"/>
    <mergeCell ref="B367:F367"/>
    <mergeCell ref="W367:X367"/>
    <mergeCell ref="B368:F368"/>
    <mergeCell ref="W368:X368"/>
    <mergeCell ref="B369:F369"/>
    <mergeCell ref="W369:X369"/>
    <mergeCell ref="B370:F370"/>
    <mergeCell ref="W370:X370"/>
    <mergeCell ref="B371:F371"/>
    <mergeCell ref="W371:X371"/>
    <mergeCell ref="B372:F372"/>
    <mergeCell ref="W372:X372"/>
    <mergeCell ref="N366:P366"/>
    <mergeCell ref="A352:G352"/>
    <mergeCell ref="H352:K352"/>
    <mergeCell ref="M352:P352"/>
    <mergeCell ref="R352:U352"/>
    <mergeCell ref="W352:X352"/>
    <mergeCell ref="A353:G353"/>
    <mergeCell ref="H353:L353"/>
    <mergeCell ref="M353:Q353"/>
    <mergeCell ref="R353:V353"/>
    <mergeCell ref="W353:X353"/>
    <mergeCell ref="A354:X354"/>
    <mergeCell ref="A355:Q355"/>
    <mergeCell ref="R355:X356"/>
    <mergeCell ref="A356:P356"/>
    <mergeCell ref="A359:C360"/>
    <mergeCell ref="D359:U360"/>
    <mergeCell ref="V359:X359"/>
    <mergeCell ref="V360:X361"/>
    <mergeCell ref="A361:C361"/>
    <mergeCell ref="D361:D364"/>
    <mergeCell ref="G361:I361"/>
    <mergeCell ref="J361:T361"/>
    <mergeCell ref="A362:C364"/>
    <mergeCell ref="E362:E364"/>
    <mergeCell ref="G362:I363"/>
    <mergeCell ref="J362:T363"/>
    <mergeCell ref="U362:X362"/>
    <mergeCell ref="U363:U364"/>
    <mergeCell ref="V363:V364"/>
    <mergeCell ref="W363:X364"/>
    <mergeCell ref="G364:I364"/>
    <mergeCell ref="B345:F345"/>
    <mergeCell ref="I345:K345"/>
    <mergeCell ref="S345:U345"/>
    <mergeCell ref="W345:X345"/>
    <mergeCell ref="F340:F343"/>
    <mergeCell ref="B346:F346"/>
    <mergeCell ref="W346:X346"/>
    <mergeCell ref="B347:F347"/>
    <mergeCell ref="W347:X347"/>
    <mergeCell ref="B348:F348"/>
    <mergeCell ref="W348:X348"/>
    <mergeCell ref="B349:F349"/>
    <mergeCell ref="W349:X349"/>
    <mergeCell ref="B350:F350"/>
    <mergeCell ref="W350:X350"/>
    <mergeCell ref="B351:F351"/>
    <mergeCell ref="W351:X351"/>
    <mergeCell ref="N345:P345"/>
    <mergeCell ref="A331:G331"/>
    <mergeCell ref="H331:K331"/>
    <mergeCell ref="M331:P331"/>
    <mergeCell ref="R331:U331"/>
    <mergeCell ref="W331:X331"/>
    <mergeCell ref="A332:G332"/>
    <mergeCell ref="H332:L332"/>
    <mergeCell ref="M332:Q332"/>
    <mergeCell ref="R332:V332"/>
    <mergeCell ref="W332:X332"/>
    <mergeCell ref="A333:X333"/>
    <mergeCell ref="A334:Q334"/>
    <mergeCell ref="R334:X335"/>
    <mergeCell ref="A335:P335"/>
    <mergeCell ref="A338:C339"/>
    <mergeCell ref="D338:U339"/>
    <mergeCell ref="V338:X338"/>
    <mergeCell ref="V339:X340"/>
    <mergeCell ref="A340:C340"/>
    <mergeCell ref="D340:D343"/>
    <mergeCell ref="G340:I340"/>
    <mergeCell ref="J340:T340"/>
    <mergeCell ref="A341:C343"/>
    <mergeCell ref="E341:E343"/>
    <mergeCell ref="G341:I342"/>
    <mergeCell ref="J341:T342"/>
    <mergeCell ref="U341:X341"/>
    <mergeCell ref="U342:U343"/>
    <mergeCell ref="V342:V343"/>
    <mergeCell ref="W342:X343"/>
    <mergeCell ref="G343:I343"/>
    <mergeCell ref="B324:F324"/>
    <mergeCell ref="I324:K324"/>
    <mergeCell ref="S324:U324"/>
    <mergeCell ref="W324:X324"/>
    <mergeCell ref="F319:F322"/>
    <mergeCell ref="B325:F325"/>
    <mergeCell ref="W325:X325"/>
    <mergeCell ref="B326:F326"/>
    <mergeCell ref="W326:X326"/>
    <mergeCell ref="B327:F327"/>
    <mergeCell ref="W327:X327"/>
    <mergeCell ref="B328:F328"/>
    <mergeCell ref="W328:X328"/>
    <mergeCell ref="B329:F329"/>
    <mergeCell ref="W329:X329"/>
    <mergeCell ref="B330:F330"/>
    <mergeCell ref="W330:X330"/>
    <mergeCell ref="N324:P324"/>
    <mergeCell ref="A310:G310"/>
    <mergeCell ref="H310:K310"/>
    <mergeCell ref="M310:P310"/>
    <mergeCell ref="R310:U310"/>
    <mergeCell ref="W310:X310"/>
    <mergeCell ref="A311:G311"/>
    <mergeCell ref="H311:L311"/>
    <mergeCell ref="M311:Q311"/>
    <mergeCell ref="R311:V311"/>
    <mergeCell ref="W311:X311"/>
    <mergeCell ref="A312:X312"/>
    <mergeCell ref="A313:Q313"/>
    <mergeCell ref="R313:X314"/>
    <mergeCell ref="A314:P314"/>
    <mergeCell ref="A317:C318"/>
    <mergeCell ref="D317:U318"/>
    <mergeCell ref="V317:X317"/>
    <mergeCell ref="V318:X319"/>
    <mergeCell ref="A319:C319"/>
    <mergeCell ref="D319:D322"/>
    <mergeCell ref="G319:I319"/>
    <mergeCell ref="J319:T319"/>
    <mergeCell ref="A320:C322"/>
    <mergeCell ref="E320:E322"/>
    <mergeCell ref="G320:I321"/>
    <mergeCell ref="J320:T321"/>
    <mergeCell ref="U320:X320"/>
    <mergeCell ref="U321:U322"/>
    <mergeCell ref="V321:V322"/>
    <mergeCell ref="W321:X322"/>
    <mergeCell ref="G322:I322"/>
    <mergeCell ref="B303:F303"/>
    <mergeCell ref="I303:K303"/>
    <mergeCell ref="S303:U303"/>
    <mergeCell ref="W303:X303"/>
    <mergeCell ref="F298:F301"/>
    <mergeCell ref="B304:F304"/>
    <mergeCell ref="W304:X304"/>
    <mergeCell ref="B305:F305"/>
    <mergeCell ref="W305:X305"/>
    <mergeCell ref="B306:F306"/>
    <mergeCell ref="W306:X306"/>
    <mergeCell ref="B307:F307"/>
    <mergeCell ref="W307:X307"/>
    <mergeCell ref="B308:F308"/>
    <mergeCell ref="W308:X308"/>
    <mergeCell ref="B309:F309"/>
    <mergeCell ref="W309:X309"/>
    <mergeCell ref="N303:P303"/>
    <mergeCell ref="A290:G290"/>
    <mergeCell ref="H290:L290"/>
    <mergeCell ref="M290:Q290"/>
    <mergeCell ref="R290:V290"/>
    <mergeCell ref="W290:X290"/>
    <mergeCell ref="A291:X291"/>
    <mergeCell ref="A292:Q292"/>
    <mergeCell ref="R292:X293"/>
    <mergeCell ref="A293:P293"/>
    <mergeCell ref="A296:C297"/>
    <mergeCell ref="D296:U297"/>
    <mergeCell ref="V296:X296"/>
    <mergeCell ref="V297:X298"/>
    <mergeCell ref="A298:C298"/>
    <mergeCell ref="D298:D301"/>
    <mergeCell ref="G298:I298"/>
    <mergeCell ref="J298:T298"/>
    <mergeCell ref="A299:C301"/>
    <mergeCell ref="E299:E301"/>
    <mergeCell ref="G299:I300"/>
    <mergeCell ref="J299:T300"/>
    <mergeCell ref="U299:X299"/>
    <mergeCell ref="U300:U301"/>
    <mergeCell ref="V300:V301"/>
    <mergeCell ref="W300:X301"/>
    <mergeCell ref="G301:I301"/>
    <mergeCell ref="B283:F283"/>
    <mergeCell ref="W283:X283"/>
    <mergeCell ref="B284:F284"/>
    <mergeCell ref="W284:X284"/>
    <mergeCell ref="B285:F285"/>
    <mergeCell ref="W285:X285"/>
    <mergeCell ref="B286:F286"/>
    <mergeCell ref="W286:X286"/>
    <mergeCell ref="B287:F287"/>
    <mergeCell ref="W287:X287"/>
    <mergeCell ref="B288:F288"/>
    <mergeCell ref="W288:X288"/>
    <mergeCell ref="A289:G289"/>
    <mergeCell ref="H289:K289"/>
    <mergeCell ref="M289:P289"/>
    <mergeCell ref="R289:U289"/>
    <mergeCell ref="W289:X289"/>
    <mergeCell ref="G278:I279"/>
    <mergeCell ref="J278:T279"/>
    <mergeCell ref="A270:X270"/>
    <mergeCell ref="A271:Q271"/>
    <mergeCell ref="W268:X268"/>
    <mergeCell ref="A269:G269"/>
    <mergeCell ref="R271:X272"/>
    <mergeCell ref="A272:P272"/>
    <mergeCell ref="A275:C276"/>
    <mergeCell ref="D275:U276"/>
    <mergeCell ref="V275:X275"/>
    <mergeCell ref="V276:X277"/>
    <mergeCell ref="A277:C277"/>
    <mergeCell ref="D277:D280"/>
    <mergeCell ref="G280:I280"/>
    <mergeCell ref="B282:F282"/>
    <mergeCell ref="I282:K282"/>
    <mergeCell ref="S282:U282"/>
    <mergeCell ref="W282:X282"/>
    <mergeCell ref="F277:F280"/>
    <mergeCell ref="G277:I277"/>
    <mergeCell ref="J277:T277"/>
    <mergeCell ref="A278:C280"/>
    <mergeCell ref="E278:E280"/>
    <mergeCell ref="U278:X278"/>
    <mergeCell ref="U279:U280"/>
    <mergeCell ref="V279:V280"/>
    <mergeCell ref="W279:X280"/>
    <mergeCell ref="B261:F261"/>
    <mergeCell ref="I261:K261"/>
    <mergeCell ref="S261:U261"/>
    <mergeCell ref="W261:X261"/>
    <mergeCell ref="F256:F259"/>
    <mergeCell ref="B262:F262"/>
    <mergeCell ref="W262:X262"/>
    <mergeCell ref="B263:F263"/>
    <mergeCell ref="W263:X263"/>
    <mergeCell ref="B264:F264"/>
    <mergeCell ref="W264:X264"/>
    <mergeCell ref="H269:L269"/>
    <mergeCell ref="M269:Q269"/>
    <mergeCell ref="R269:V269"/>
    <mergeCell ref="W269:X269"/>
    <mergeCell ref="B265:F265"/>
    <mergeCell ref="W265:X265"/>
    <mergeCell ref="B266:F266"/>
    <mergeCell ref="W266:X266"/>
    <mergeCell ref="B267:F267"/>
    <mergeCell ref="W267:X267"/>
    <mergeCell ref="A268:G268"/>
    <mergeCell ref="H268:K268"/>
    <mergeCell ref="M268:P268"/>
    <mergeCell ref="R268:U268"/>
    <mergeCell ref="B246:F246"/>
    <mergeCell ref="W246:X246"/>
    <mergeCell ref="A247:G247"/>
    <mergeCell ref="H247:K247"/>
    <mergeCell ref="M247:P247"/>
    <mergeCell ref="R247:U247"/>
    <mergeCell ref="W247:X247"/>
    <mergeCell ref="A248:G248"/>
    <mergeCell ref="H248:L248"/>
    <mergeCell ref="M248:Q248"/>
    <mergeCell ref="R248:V248"/>
    <mergeCell ref="W248:X248"/>
    <mergeCell ref="A254:C255"/>
    <mergeCell ref="D254:U255"/>
    <mergeCell ref="V254:X254"/>
    <mergeCell ref="V255:X256"/>
    <mergeCell ref="A256:C256"/>
    <mergeCell ref="D256:D259"/>
    <mergeCell ref="G256:I256"/>
    <mergeCell ref="J256:T256"/>
    <mergeCell ref="A257:C259"/>
    <mergeCell ref="E257:E259"/>
    <mergeCell ref="G257:I258"/>
    <mergeCell ref="J257:T258"/>
    <mergeCell ref="U257:X257"/>
    <mergeCell ref="U258:U259"/>
    <mergeCell ref="V258:V259"/>
    <mergeCell ref="W258:X259"/>
    <mergeCell ref="G259:I259"/>
    <mergeCell ref="B240:F240"/>
    <mergeCell ref="I240:K240"/>
    <mergeCell ref="S240:U240"/>
    <mergeCell ref="W240:X240"/>
    <mergeCell ref="F235:F238"/>
    <mergeCell ref="B241:F241"/>
    <mergeCell ref="W241:X241"/>
    <mergeCell ref="N240:P240"/>
    <mergeCell ref="J235:T235"/>
    <mergeCell ref="A236:C238"/>
    <mergeCell ref="B242:F242"/>
    <mergeCell ref="W242:X242"/>
    <mergeCell ref="B243:F243"/>
    <mergeCell ref="W243:X243"/>
    <mergeCell ref="B244:F244"/>
    <mergeCell ref="W244:X244"/>
    <mergeCell ref="B245:F245"/>
    <mergeCell ref="W245:X245"/>
    <mergeCell ref="B225:F225"/>
    <mergeCell ref="W225:X225"/>
    <mergeCell ref="A226:G226"/>
    <mergeCell ref="H226:K226"/>
    <mergeCell ref="M226:P226"/>
    <mergeCell ref="R226:U226"/>
    <mergeCell ref="W226:X226"/>
    <mergeCell ref="A227:G227"/>
    <mergeCell ref="H227:L227"/>
    <mergeCell ref="M227:Q227"/>
    <mergeCell ref="R227:V227"/>
    <mergeCell ref="W227:X227"/>
    <mergeCell ref="A228:X228"/>
    <mergeCell ref="A229:Q229"/>
    <mergeCell ref="R229:X230"/>
    <mergeCell ref="A230:P230"/>
    <mergeCell ref="A233:C234"/>
    <mergeCell ref="D233:U234"/>
    <mergeCell ref="V233:X233"/>
    <mergeCell ref="V234:X235"/>
    <mergeCell ref="A235:C235"/>
    <mergeCell ref="D235:D238"/>
    <mergeCell ref="G235:I235"/>
    <mergeCell ref="E236:E238"/>
    <mergeCell ref="G236:I237"/>
    <mergeCell ref="J236:T237"/>
    <mergeCell ref="U236:X236"/>
    <mergeCell ref="U237:U238"/>
    <mergeCell ref="V237:V238"/>
    <mergeCell ref="W237:X238"/>
    <mergeCell ref="G238:I238"/>
    <mergeCell ref="B219:F219"/>
    <mergeCell ref="I219:K219"/>
    <mergeCell ref="S219:U219"/>
    <mergeCell ref="W219:X219"/>
    <mergeCell ref="F214:F217"/>
    <mergeCell ref="B220:F220"/>
    <mergeCell ref="W220:X220"/>
    <mergeCell ref="N219:P219"/>
    <mergeCell ref="J214:T214"/>
    <mergeCell ref="A215:C217"/>
    <mergeCell ref="B221:F221"/>
    <mergeCell ref="W221:X221"/>
    <mergeCell ref="B222:F222"/>
    <mergeCell ref="W222:X222"/>
    <mergeCell ref="B223:F223"/>
    <mergeCell ref="W223:X223"/>
    <mergeCell ref="B224:F224"/>
    <mergeCell ref="W224:X224"/>
    <mergeCell ref="B204:F204"/>
    <mergeCell ref="W204:X204"/>
    <mergeCell ref="A205:G205"/>
    <mergeCell ref="H205:K205"/>
    <mergeCell ref="M205:P205"/>
    <mergeCell ref="R205:U205"/>
    <mergeCell ref="W205:X205"/>
    <mergeCell ref="A206:G206"/>
    <mergeCell ref="H206:L206"/>
    <mergeCell ref="M206:Q206"/>
    <mergeCell ref="R206:V206"/>
    <mergeCell ref="W206:X206"/>
    <mergeCell ref="A207:X207"/>
    <mergeCell ref="A208:Q208"/>
    <mergeCell ref="R208:X209"/>
    <mergeCell ref="A209:P209"/>
    <mergeCell ref="A212:C213"/>
    <mergeCell ref="D212:U213"/>
    <mergeCell ref="V212:X212"/>
    <mergeCell ref="V213:X214"/>
    <mergeCell ref="A214:C214"/>
    <mergeCell ref="D214:D217"/>
    <mergeCell ref="G214:I214"/>
    <mergeCell ref="E215:E217"/>
    <mergeCell ref="G215:I216"/>
    <mergeCell ref="J215:T216"/>
    <mergeCell ref="U215:X215"/>
    <mergeCell ref="U216:U217"/>
    <mergeCell ref="V216:V217"/>
    <mergeCell ref="W216:X217"/>
    <mergeCell ref="G217:I217"/>
    <mergeCell ref="B198:F198"/>
    <mergeCell ref="I198:K198"/>
    <mergeCell ref="S198:U198"/>
    <mergeCell ref="W198:X198"/>
    <mergeCell ref="F193:F196"/>
    <mergeCell ref="B199:F199"/>
    <mergeCell ref="W199:X199"/>
    <mergeCell ref="N198:P198"/>
    <mergeCell ref="J193:T193"/>
    <mergeCell ref="A194:C196"/>
    <mergeCell ref="B200:F200"/>
    <mergeCell ref="W200:X200"/>
    <mergeCell ref="B201:F201"/>
    <mergeCell ref="W201:X201"/>
    <mergeCell ref="B202:F202"/>
    <mergeCell ref="W202:X202"/>
    <mergeCell ref="B203:F203"/>
    <mergeCell ref="W203:X203"/>
    <mergeCell ref="A186:X186"/>
    <mergeCell ref="A187:Q187"/>
    <mergeCell ref="R187:X188"/>
    <mergeCell ref="A188:P188"/>
    <mergeCell ref="A191:C192"/>
    <mergeCell ref="D191:U192"/>
    <mergeCell ref="V191:X191"/>
    <mergeCell ref="V192:X193"/>
    <mergeCell ref="A193:C193"/>
    <mergeCell ref="D193:D196"/>
    <mergeCell ref="G193:I193"/>
    <mergeCell ref="E194:E196"/>
    <mergeCell ref="G194:I195"/>
    <mergeCell ref="J194:T195"/>
    <mergeCell ref="U194:X194"/>
    <mergeCell ref="U195:U196"/>
    <mergeCell ref="V195:V196"/>
    <mergeCell ref="W195:X196"/>
    <mergeCell ref="G196:I196"/>
    <mergeCell ref="B179:F179"/>
    <mergeCell ref="W179:X179"/>
    <mergeCell ref="B180:F180"/>
    <mergeCell ref="W180:X180"/>
    <mergeCell ref="B181:F181"/>
    <mergeCell ref="W181:X181"/>
    <mergeCell ref="B182:F182"/>
    <mergeCell ref="W182:X182"/>
    <mergeCell ref="B183:F183"/>
    <mergeCell ref="W183:X183"/>
    <mergeCell ref="A184:G184"/>
    <mergeCell ref="H184:K184"/>
    <mergeCell ref="M184:P184"/>
    <mergeCell ref="R184:U184"/>
    <mergeCell ref="W184:X184"/>
    <mergeCell ref="A185:G185"/>
    <mergeCell ref="H185:L185"/>
    <mergeCell ref="M185:Q185"/>
    <mergeCell ref="R185:V185"/>
    <mergeCell ref="W185:X185"/>
    <mergeCell ref="F172:F175"/>
    <mergeCell ref="R164:V164"/>
    <mergeCell ref="G175:I175"/>
    <mergeCell ref="A166:Q166"/>
    <mergeCell ref="R166:X167"/>
    <mergeCell ref="A167:P167"/>
    <mergeCell ref="W164:X164"/>
    <mergeCell ref="A170:C171"/>
    <mergeCell ref="D170:U171"/>
    <mergeCell ref="V170:X170"/>
    <mergeCell ref="V171:X172"/>
    <mergeCell ref="A172:C172"/>
    <mergeCell ref="D172:D175"/>
    <mergeCell ref="G172:I172"/>
    <mergeCell ref="B178:F178"/>
    <mergeCell ref="W178:X178"/>
    <mergeCell ref="J172:T172"/>
    <mergeCell ref="A173:C175"/>
    <mergeCell ref="E173:E175"/>
    <mergeCell ref="G173:I174"/>
    <mergeCell ref="J173:T174"/>
    <mergeCell ref="U173:X173"/>
    <mergeCell ref="U174:U175"/>
    <mergeCell ref="V174:V175"/>
    <mergeCell ref="B156:F156"/>
    <mergeCell ref="I156:K156"/>
    <mergeCell ref="S156:U156"/>
    <mergeCell ref="W156:X156"/>
    <mergeCell ref="F151:F154"/>
    <mergeCell ref="B157:F157"/>
    <mergeCell ref="W157:X157"/>
    <mergeCell ref="J151:T151"/>
    <mergeCell ref="A152:C154"/>
    <mergeCell ref="E152:E154"/>
    <mergeCell ref="B158:F158"/>
    <mergeCell ref="W158:X158"/>
    <mergeCell ref="B159:F159"/>
    <mergeCell ref="W159:X159"/>
    <mergeCell ref="B160:F160"/>
    <mergeCell ref="W160:X160"/>
    <mergeCell ref="A165:X165"/>
    <mergeCell ref="B161:F161"/>
    <mergeCell ref="W161:X161"/>
    <mergeCell ref="B162:F162"/>
    <mergeCell ref="W162:X162"/>
    <mergeCell ref="A163:G163"/>
    <mergeCell ref="H163:K163"/>
    <mergeCell ref="M163:P163"/>
    <mergeCell ref="R163:U163"/>
    <mergeCell ref="W163:X163"/>
    <mergeCell ref="A164:G164"/>
    <mergeCell ref="H164:L164"/>
    <mergeCell ref="M164:Q164"/>
    <mergeCell ref="B141:F141"/>
    <mergeCell ref="W141:X141"/>
    <mergeCell ref="A142:G142"/>
    <mergeCell ref="H142:K142"/>
    <mergeCell ref="M142:P142"/>
    <mergeCell ref="R142:U142"/>
    <mergeCell ref="W142:X142"/>
    <mergeCell ref="A143:G143"/>
    <mergeCell ref="H143:L143"/>
    <mergeCell ref="M143:Q143"/>
    <mergeCell ref="R143:V143"/>
    <mergeCell ref="W143:X143"/>
    <mergeCell ref="A144:X144"/>
    <mergeCell ref="A145:Q145"/>
    <mergeCell ref="R145:X146"/>
    <mergeCell ref="A146:P146"/>
    <mergeCell ref="A149:C150"/>
    <mergeCell ref="D149:U150"/>
    <mergeCell ref="V149:X149"/>
    <mergeCell ref="V150:X151"/>
    <mergeCell ref="A151:C151"/>
    <mergeCell ref="D151:D154"/>
    <mergeCell ref="G151:I151"/>
    <mergeCell ref="G152:I153"/>
    <mergeCell ref="J152:T153"/>
    <mergeCell ref="U152:X152"/>
    <mergeCell ref="U153:U154"/>
    <mergeCell ref="V153:V154"/>
    <mergeCell ref="W153:X154"/>
    <mergeCell ref="G154:I154"/>
    <mergeCell ref="B135:F135"/>
    <mergeCell ref="I135:K135"/>
    <mergeCell ref="S135:U135"/>
    <mergeCell ref="W135:X135"/>
    <mergeCell ref="F130:F133"/>
    <mergeCell ref="B136:F136"/>
    <mergeCell ref="W136:X136"/>
    <mergeCell ref="G131:I132"/>
    <mergeCell ref="J131:T132"/>
    <mergeCell ref="U131:X131"/>
    <mergeCell ref="B137:F137"/>
    <mergeCell ref="W137:X137"/>
    <mergeCell ref="B138:F138"/>
    <mergeCell ref="W138:X138"/>
    <mergeCell ref="B139:F139"/>
    <mergeCell ref="W139:X139"/>
    <mergeCell ref="B140:F140"/>
    <mergeCell ref="W140:X140"/>
    <mergeCell ref="J130:T130"/>
    <mergeCell ref="A131:C133"/>
    <mergeCell ref="E131:E133"/>
    <mergeCell ref="A121:G121"/>
    <mergeCell ref="H121:K121"/>
    <mergeCell ref="M121:P121"/>
    <mergeCell ref="R121:U121"/>
    <mergeCell ref="U132:U133"/>
    <mergeCell ref="A123:X123"/>
    <mergeCell ref="W121:X121"/>
    <mergeCell ref="V132:V133"/>
    <mergeCell ref="W132:X133"/>
    <mergeCell ref="G133:I133"/>
    <mergeCell ref="A128:C129"/>
    <mergeCell ref="D128:U129"/>
    <mergeCell ref="V128:X128"/>
    <mergeCell ref="V129:X130"/>
    <mergeCell ref="A130:C130"/>
    <mergeCell ref="D130:D133"/>
    <mergeCell ref="G130:I130"/>
    <mergeCell ref="B114:F114"/>
    <mergeCell ref="I114:K114"/>
    <mergeCell ref="S114:U114"/>
    <mergeCell ref="W114:X114"/>
    <mergeCell ref="F109:F112"/>
    <mergeCell ref="W120:X120"/>
    <mergeCell ref="B115:F115"/>
    <mergeCell ref="W115:X115"/>
    <mergeCell ref="B116:F116"/>
    <mergeCell ref="W116:X116"/>
    <mergeCell ref="B117:F117"/>
    <mergeCell ref="W117:X117"/>
    <mergeCell ref="A122:G122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A100:G100"/>
    <mergeCell ref="H100:K100"/>
    <mergeCell ref="M100:P100"/>
    <mergeCell ref="R100:U100"/>
    <mergeCell ref="W100:X100"/>
    <mergeCell ref="A101:G101"/>
    <mergeCell ref="H101:L101"/>
    <mergeCell ref="M101:Q101"/>
    <mergeCell ref="R101:V101"/>
    <mergeCell ref="W101:X101"/>
    <mergeCell ref="A102:X102"/>
    <mergeCell ref="A103:Q103"/>
    <mergeCell ref="R103:X104"/>
    <mergeCell ref="A104:P104"/>
    <mergeCell ref="A107:C108"/>
    <mergeCell ref="D107:U108"/>
    <mergeCell ref="V107:X107"/>
    <mergeCell ref="V108:X109"/>
    <mergeCell ref="A109:C109"/>
    <mergeCell ref="D109:D112"/>
    <mergeCell ref="G109:I109"/>
    <mergeCell ref="J109:T109"/>
    <mergeCell ref="A110:C112"/>
    <mergeCell ref="E110:E112"/>
    <mergeCell ref="G110:I111"/>
    <mergeCell ref="J110:T111"/>
    <mergeCell ref="U110:X110"/>
    <mergeCell ref="U111:U112"/>
    <mergeCell ref="V111:V112"/>
    <mergeCell ref="W111:X112"/>
    <mergeCell ref="G112:I112"/>
    <mergeCell ref="B93:F93"/>
    <mergeCell ref="I93:K93"/>
    <mergeCell ref="S93:U93"/>
    <mergeCell ref="W93:X93"/>
    <mergeCell ref="F88:F91"/>
    <mergeCell ref="B94:F94"/>
    <mergeCell ref="W94:X94"/>
    <mergeCell ref="B95:F95"/>
    <mergeCell ref="W95:X95"/>
    <mergeCell ref="B96:F96"/>
    <mergeCell ref="W96:X96"/>
    <mergeCell ref="B97:F97"/>
    <mergeCell ref="W97:X97"/>
    <mergeCell ref="B98:F98"/>
    <mergeCell ref="W98:X98"/>
    <mergeCell ref="B99:F99"/>
    <mergeCell ref="W99:X99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A81:X81"/>
    <mergeCell ref="A82:Q82"/>
    <mergeCell ref="R82:X83"/>
    <mergeCell ref="A83:P83"/>
    <mergeCell ref="A86:C87"/>
    <mergeCell ref="D86:U87"/>
    <mergeCell ref="V86:X86"/>
    <mergeCell ref="V87:X88"/>
    <mergeCell ref="A88:C88"/>
    <mergeCell ref="D88:D91"/>
    <mergeCell ref="G88:I88"/>
    <mergeCell ref="J88:T88"/>
    <mergeCell ref="A89:C91"/>
    <mergeCell ref="E89:E91"/>
    <mergeCell ref="G89:I90"/>
    <mergeCell ref="J89:T90"/>
    <mergeCell ref="U89:X89"/>
    <mergeCell ref="U90:U91"/>
    <mergeCell ref="V90:V91"/>
    <mergeCell ref="W90:X91"/>
    <mergeCell ref="G91:I91"/>
    <mergeCell ref="B72:F72"/>
    <mergeCell ref="I72:K72"/>
    <mergeCell ref="S72:U72"/>
    <mergeCell ref="W72:X72"/>
    <mergeCell ref="F67:F70"/>
    <mergeCell ref="B73:F73"/>
    <mergeCell ref="W73:X73"/>
    <mergeCell ref="B74:F74"/>
    <mergeCell ref="W74:X74"/>
    <mergeCell ref="B75:F75"/>
    <mergeCell ref="W75:X75"/>
    <mergeCell ref="B76:F76"/>
    <mergeCell ref="W76:X76"/>
    <mergeCell ref="B77:F77"/>
    <mergeCell ref="W77:X77"/>
    <mergeCell ref="B78:F78"/>
    <mergeCell ref="W78:X78"/>
    <mergeCell ref="A58:G58"/>
    <mergeCell ref="H58:K58"/>
    <mergeCell ref="M58:P58"/>
    <mergeCell ref="R58:U58"/>
    <mergeCell ref="W58:X58"/>
    <mergeCell ref="A59:G59"/>
    <mergeCell ref="H59:L59"/>
    <mergeCell ref="M59:Q59"/>
    <mergeCell ref="R59:V59"/>
    <mergeCell ref="W59:X59"/>
    <mergeCell ref="A60:X60"/>
    <mergeCell ref="A61:Q61"/>
    <mergeCell ref="R61:X62"/>
    <mergeCell ref="A62:P62"/>
    <mergeCell ref="A65:C66"/>
    <mergeCell ref="D65:U66"/>
    <mergeCell ref="V65:X65"/>
    <mergeCell ref="V66:X67"/>
    <mergeCell ref="A67:C67"/>
    <mergeCell ref="D67:D70"/>
    <mergeCell ref="G67:I67"/>
    <mergeCell ref="J67:T67"/>
    <mergeCell ref="A68:C70"/>
    <mergeCell ref="E68:E70"/>
    <mergeCell ref="G68:I69"/>
    <mergeCell ref="J68:T69"/>
    <mergeCell ref="U68:X68"/>
    <mergeCell ref="U69:U70"/>
    <mergeCell ref="V69:V70"/>
    <mergeCell ref="W69:X70"/>
    <mergeCell ref="G70:I70"/>
    <mergeCell ref="B51:F51"/>
    <mergeCell ref="I51:K51"/>
    <mergeCell ref="S51:U51"/>
    <mergeCell ref="W51:X51"/>
    <mergeCell ref="F46:F49"/>
    <mergeCell ref="B52:F52"/>
    <mergeCell ref="W52:X52"/>
    <mergeCell ref="B53:F53"/>
    <mergeCell ref="W53:X53"/>
    <mergeCell ref="B54:F54"/>
    <mergeCell ref="W54:X54"/>
    <mergeCell ref="B55:F55"/>
    <mergeCell ref="W55:X55"/>
    <mergeCell ref="B56:F56"/>
    <mergeCell ref="W56:X56"/>
    <mergeCell ref="B57:F57"/>
    <mergeCell ref="W57:X57"/>
    <mergeCell ref="A38:G38"/>
    <mergeCell ref="H38:L38"/>
    <mergeCell ref="M38:Q38"/>
    <mergeCell ref="R38:V38"/>
    <mergeCell ref="W38:X38"/>
    <mergeCell ref="A39:X39"/>
    <mergeCell ref="A40:Q40"/>
    <mergeCell ref="R40:X41"/>
    <mergeCell ref="A41:P41"/>
    <mergeCell ref="A44:C45"/>
    <mergeCell ref="D44:U45"/>
    <mergeCell ref="V44:X44"/>
    <mergeCell ref="V45:X46"/>
    <mergeCell ref="A46:C46"/>
    <mergeCell ref="D46:D49"/>
    <mergeCell ref="G46:I46"/>
    <mergeCell ref="J46:T46"/>
    <mergeCell ref="A47:C49"/>
    <mergeCell ref="E47:E49"/>
    <mergeCell ref="G47:I48"/>
    <mergeCell ref="J47:T48"/>
    <mergeCell ref="U47:X47"/>
    <mergeCell ref="U48:U49"/>
    <mergeCell ref="V48:V49"/>
    <mergeCell ref="W48:X49"/>
    <mergeCell ref="G49:I49"/>
    <mergeCell ref="B30:F30"/>
    <mergeCell ref="I30:K30"/>
    <mergeCell ref="S30:U30"/>
    <mergeCell ref="W30:X30"/>
    <mergeCell ref="B31:F31"/>
    <mergeCell ref="W31:X31"/>
    <mergeCell ref="B32:F32"/>
    <mergeCell ref="W32:X32"/>
    <mergeCell ref="B33:F33"/>
    <mergeCell ref="W33:X33"/>
    <mergeCell ref="B34:F34"/>
    <mergeCell ref="W34:X34"/>
    <mergeCell ref="B35:F35"/>
    <mergeCell ref="W35:X35"/>
    <mergeCell ref="B36:F36"/>
    <mergeCell ref="W36:X36"/>
    <mergeCell ref="A37:G37"/>
    <mergeCell ref="H37:K37"/>
    <mergeCell ref="M37:P37"/>
    <mergeCell ref="R37:U37"/>
    <mergeCell ref="W37:X37"/>
    <mergeCell ref="A16:G16"/>
    <mergeCell ref="H16:K16"/>
    <mergeCell ref="M16:P16"/>
    <mergeCell ref="R16:U16"/>
    <mergeCell ref="W16:X16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B9:F9"/>
    <mergeCell ref="I9:K9"/>
    <mergeCell ref="S9:U9"/>
    <mergeCell ref="W9:X9"/>
    <mergeCell ref="B10:F10"/>
    <mergeCell ref="W10:X10"/>
    <mergeCell ref="N9:P9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6600"/>
  </sheetPr>
  <dimension ref="A1:O44"/>
  <sheetViews>
    <sheetView zoomScaleNormal="100" workbookViewId="0">
      <selection activeCell="L29" sqref="L29"/>
    </sheetView>
  </sheetViews>
  <sheetFormatPr baseColWidth="10" defaultColWidth="13" defaultRowHeight="14"/>
  <cols>
    <col min="1" max="1" width="3.6640625" style="43" bestFit="1" customWidth="1"/>
    <col min="2" max="2" width="4.5" style="43" bestFit="1" customWidth="1"/>
    <col min="3" max="3" width="4.5" style="43" customWidth="1"/>
    <col min="4" max="4" width="9.1640625" style="43" bestFit="1" customWidth="1"/>
    <col min="5" max="5" width="11.6640625" style="43" bestFit="1" customWidth="1"/>
    <col min="6" max="6" width="5.5" style="45" bestFit="1" customWidth="1"/>
    <col min="7" max="7" width="5.5" style="43" bestFit="1" customWidth="1"/>
    <col min="8" max="8" width="13" style="43"/>
    <col min="9" max="9" width="3.6640625" style="43" bestFit="1" customWidth="1"/>
    <col min="10" max="10" width="4.5" style="43" bestFit="1" customWidth="1"/>
    <col min="11" max="11" width="4.5" style="43" customWidth="1"/>
    <col min="12" max="12" width="9.1640625" style="43" bestFit="1" customWidth="1"/>
    <col min="13" max="13" width="11.6640625" style="43" bestFit="1" customWidth="1"/>
    <col min="14" max="15" width="5.5" style="43" bestFit="1" customWidth="1"/>
    <col min="16" max="16384" width="13" style="43"/>
  </cols>
  <sheetData>
    <row r="1" spans="1:15">
      <c r="A1" s="149" t="s">
        <v>55</v>
      </c>
      <c r="B1" s="151"/>
      <c r="C1" s="151"/>
      <c r="D1" s="151"/>
      <c r="E1" s="151"/>
      <c r="F1" s="151"/>
      <c r="G1" s="152"/>
      <c r="I1" s="149" t="s">
        <v>56</v>
      </c>
      <c r="J1" s="151"/>
      <c r="K1" s="151"/>
      <c r="L1" s="151"/>
      <c r="M1" s="151"/>
      <c r="N1" s="151"/>
      <c r="O1" s="152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149" t="s">
        <v>32</v>
      </c>
      <c r="B3" s="20" t="str">
        <f>IF(E3="","",1)</f>
        <v/>
      </c>
      <c r="C3" s="143"/>
      <c r="D3" s="49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49" t="s">
        <v>32</v>
      </c>
      <c r="J3" s="20" t="str">
        <f>IF(M3="","",1)</f>
        <v/>
      </c>
      <c r="K3" s="143"/>
      <c r="L3" s="49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147"/>
      <c r="B4" s="5" t="str">
        <f>IF(E4="","",2)</f>
        <v/>
      </c>
      <c r="C4" s="144"/>
      <c r="D4" s="50"/>
      <c r="E4" s="24" t="str">
        <f>IFERROR(VLOOKUP(D4,部員登録!$B:$E,2,FALSE),"")</f>
        <v/>
      </c>
      <c r="F4" s="25" t="str">
        <f>IFERROR(VLOOKUP(D4,部員登録!$B:$E,3,FALSE),"")</f>
        <v/>
      </c>
      <c r="G4" s="26" t="str">
        <f>IFERROR(VLOOKUP(D4,部員登録!$B:$E,4,FALSE),"")</f>
        <v/>
      </c>
      <c r="I4" s="147"/>
      <c r="J4" s="5" t="str">
        <f>IF(M4="","",2)</f>
        <v/>
      </c>
      <c r="K4" s="144"/>
      <c r="L4" s="50"/>
      <c r="M4" s="24" t="str">
        <f>IFERROR(VLOOKUP(L4,部員登録!$B:$E,2,FALSE),"")</f>
        <v/>
      </c>
      <c r="N4" s="25" t="str">
        <f>IFERROR(VLOOKUP(L4,部員登録!$B:$E,3,FALSE),"")</f>
        <v/>
      </c>
      <c r="O4" s="26" t="str">
        <f>IFERROR(VLOOKUP(L4,部員登録!$B:$E,4,FALSE),"")</f>
        <v/>
      </c>
    </row>
    <row r="5" spans="1:15" ht="16" thickBot="1">
      <c r="A5" s="150"/>
      <c r="B5" s="28" t="str">
        <f>IF(E5="","",3)</f>
        <v/>
      </c>
      <c r="C5" s="145"/>
      <c r="D5" s="51"/>
      <c r="E5" s="29" t="str">
        <f>IFERROR(VLOOKUP(D5,部員登録!$B:$E,2,FALSE),"")</f>
        <v/>
      </c>
      <c r="F5" s="30" t="str">
        <f>IFERROR(VLOOKUP(D5,部員登録!$B:$E,3,FALSE),"")</f>
        <v/>
      </c>
      <c r="G5" s="31" t="str">
        <f>IFERROR(VLOOKUP(D5,部員登録!$B:$E,4,FALSE),"")</f>
        <v/>
      </c>
      <c r="I5" s="150"/>
      <c r="J5" s="28" t="str">
        <f>IF(M5="","",3)</f>
        <v/>
      </c>
      <c r="K5" s="145"/>
      <c r="L5" s="51"/>
      <c r="M5" s="29" t="str">
        <f>IFERROR(VLOOKUP(L5,部員登録!$B:$E,2,FALSE),"")</f>
        <v/>
      </c>
      <c r="N5" s="30" t="str">
        <f>IFERROR(VLOOKUP(L5,部員登録!$B:$E,3,FALSE),"")</f>
        <v/>
      </c>
      <c r="O5" s="31" t="str">
        <f>IFERROR(VLOOKUP(L5,部員登録!$B:$E,4,FALSE),"")</f>
        <v/>
      </c>
    </row>
    <row r="6" spans="1:15" ht="15">
      <c r="A6" s="146" t="s">
        <v>33</v>
      </c>
      <c r="B6" s="32" t="str">
        <f>IF(E6="","",4)</f>
        <v/>
      </c>
      <c r="C6" s="143"/>
      <c r="D6" s="49"/>
      <c r="E6" s="33" t="str">
        <f>IFERROR(VLOOKUP(D6,部員登録!$B:$E,2,FALSE),"")</f>
        <v/>
      </c>
      <c r="F6" s="34" t="str">
        <f>IFERROR(VLOOKUP(D6,部員登録!$B:$E,3,FALSE),"")</f>
        <v/>
      </c>
      <c r="G6" s="35" t="str">
        <f>IFERROR(VLOOKUP(D6,部員登録!$B:$E,4,FALSE),"")</f>
        <v/>
      </c>
      <c r="I6" s="146" t="s">
        <v>33</v>
      </c>
      <c r="J6" s="32" t="str">
        <f>IF(M6="","",4)</f>
        <v/>
      </c>
      <c r="K6" s="143"/>
      <c r="L6" s="49"/>
      <c r="M6" s="33" t="str">
        <f>IFERROR(VLOOKUP(L6,部員登録!$B:$E,2,FALSE),"")</f>
        <v/>
      </c>
      <c r="N6" s="34" t="str">
        <f>IFERROR(VLOOKUP(L6,部員登録!$B:$E,3,FALSE),"")</f>
        <v/>
      </c>
      <c r="O6" s="35" t="str">
        <f>IFERROR(VLOOKUP(L6,部員登録!$B:$E,4,FALSE),"")</f>
        <v/>
      </c>
    </row>
    <row r="7" spans="1:15" ht="15">
      <c r="A7" s="147"/>
      <c r="B7" s="5" t="str">
        <f>IF(E7="","",5)</f>
        <v/>
      </c>
      <c r="C7" s="144"/>
      <c r="D7" s="50"/>
      <c r="E7" s="36" t="str">
        <f>IFERROR(VLOOKUP(D7,部員登録!$B:$E,2,FALSE),"")</f>
        <v/>
      </c>
      <c r="F7" s="25" t="str">
        <f>IFERROR(VLOOKUP(D7,部員登録!$B:$E,3,FALSE),"")</f>
        <v/>
      </c>
      <c r="G7" s="26" t="str">
        <f>IFERROR(VLOOKUP(D7,部員登録!$B:$E,4,FALSE),"")</f>
        <v/>
      </c>
      <c r="I7" s="147"/>
      <c r="J7" s="5" t="str">
        <f>IF(M7="","",5)</f>
        <v/>
      </c>
      <c r="K7" s="144"/>
      <c r="L7" s="50"/>
      <c r="M7" s="36" t="str">
        <f>IFERROR(VLOOKUP(L7,部員登録!$B:$E,2,FALSE),"")</f>
        <v/>
      </c>
      <c r="N7" s="25" t="str">
        <f>IFERROR(VLOOKUP(L7,部員登録!$B:$E,3,FALSE),"")</f>
        <v/>
      </c>
      <c r="O7" s="26" t="str">
        <f>IFERROR(VLOOKUP(L7,部員登録!$B:$E,4,FALSE),"")</f>
        <v/>
      </c>
    </row>
    <row r="8" spans="1:15" ht="16" thickBot="1">
      <c r="A8" s="148"/>
      <c r="B8" s="17" t="str">
        <f>IF(E8="","",6)</f>
        <v/>
      </c>
      <c r="C8" s="145"/>
      <c r="D8" s="51"/>
      <c r="E8" s="37" t="str">
        <f>IFERROR(VLOOKUP(D8,部員登録!$B:$E,2,FALSE),"")</f>
        <v/>
      </c>
      <c r="F8" s="18" t="str">
        <f>IFERROR(VLOOKUP(D8,部員登録!$B:$E,3,FALSE),"")</f>
        <v/>
      </c>
      <c r="G8" s="38" t="str">
        <f>IFERROR(VLOOKUP(D8,部員登録!$B:$E,4,FALSE),"")</f>
        <v/>
      </c>
      <c r="I8" s="148"/>
      <c r="J8" s="17" t="str">
        <f>IF(M8="","",6)</f>
        <v/>
      </c>
      <c r="K8" s="145"/>
      <c r="L8" s="51"/>
      <c r="M8" s="37" t="str">
        <f>IFERROR(VLOOKUP(L8,部員登録!$B:$E,2,FALSE),"")</f>
        <v/>
      </c>
      <c r="N8" s="18" t="str">
        <f>IFERROR(VLOOKUP(L8,部員登録!$B:$E,3,FALSE),"")</f>
        <v/>
      </c>
      <c r="O8" s="38" t="str">
        <f>IFERROR(VLOOKUP(L8,部員登録!$B:$E,4,FALSE),"")</f>
        <v/>
      </c>
    </row>
    <row r="9" spans="1:15" ht="15">
      <c r="A9" s="149" t="s">
        <v>34</v>
      </c>
      <c r="B9" s="20" t="str">
        <f>IF(E9="","",7)</f>
        <v/>
      </c>
      <c r="C9" s="143"/>
      <c r="D9" s="49"/>
      <c r="E9" s="39" t="str">
        <f>IFERROR(VLOOKUP(D9,部員登録!$B:$E,2,FALSE),"")</f>
        <v/>
      </c>
      <c r="F9" s="15" t="str">
        <f>IFERROR(VLOOKUP(D9,部員登録!$B:$E,3,FALSE),"")</f>
        <v/>
      </c>
      <c r="G9" s="22" t="str">
        <f>IFERROR(VLOOKUP(D9,部員登録!$B:$E,4,FALSE),"")</f>
        <v/>
      </c>
      <c r="I9" s="149" t="s">
        <v>34</v>
      </c>
      <c r="J9" s="20" t="str">
        <f>IF(M9="","",7)</f>
        <v/>
      </c>
      <c r="K9" s="143"/>
      <c r="L9" s="49"/>
      <c r="M9" s="39" t="str">
        <f>IFERROR(VLOOKUP(L9,部員登録!$B:$E,2,FALSE),"")</f>
        <v/>
      </c>
      <c r="N9" s="15" t="str">
        <f>IFERROR(VLOOKUP(L9,部員登録!$B:$E,3,FALSE),"")</f>
        <v/>
      </c>
      <c r="O9" s="22" t="str">
        <f>IFERROR(VLOOKUP(L9,部員登録!$B:$E,4,FALSE),"")</f>
        <v/>
      </c>
    </row>
    <row r="10" spans="1:15" ht="15">
      <c r="A10" s="147"/>
      <c r="B10" s="5" t="str">
        <f>IF(E10="","",8)</f>
        <v/>
      </c>
      <c r="C10" s="144"/>
      <c r="D10" s="50"/>
      <c r="E10" s="36" t="str">
        <f>IFERROR(VLOOKUP(D10,部員登録!$B:$E,2,FALSE),"")</f>
        <v/>
      </c>
      <c r="F10" s="25" t="str">
        <f>IFERROR(VLOOKUP(D10,部員登録!$B:$E,3,FALSE),"")</f>
        <v/>
      </c>
      <c r="G10" s="26" t="str">
        <f>IFERROR(VLOOKUP(D10,部員登録!$B:$E,4,FALSE),"")</f>
        <v/>
      </c>
      <c r="I10" s="147"/>
      <c r="J10" s="5" t="str">
        <f>IF(M10="","",8)</f>
        <v/>
      </c>
      <c r="K10" s="144"/>
      <c r="L10" s="50"/>
      <c r="M10" s="36" t="str">
        <f>IFERROR(VLOOKUP(L10,部員登録!$B:$E,2,FALSE),"")</f>
        <v/>
      </c>
      <c r="N10" s="25" t="str">
        <f>IFERROR(VLOOKUP(L10,部員登録!$B:$E,3,FALSE),"")</f>
        <v/>
      </c>
      <c r="O10" s="26" t="str">
        <f>IFERROR(VLOOKUP(L10,部員登録!$B:$E,4,FALSE),"")</f>
        <v/>
      </c>
    </row>
    <row r="11" spans="1:15" ht="16" thickBot="1">
      <c r="A11" s="150"/>
      <c r="B11" s="28" t="str">
        <f>IF(E11="","",9)</f>
        <v/>
      </c>
      <c r="C11" s="145"/>
      <c r="D11" s="51"/>
      <c r="E11" s="29" t="str">
        <f>IFERROR(VLOOKUP(D11,部員登録!$B:$E,2,FALSE),"")</f>
        <v/>
      </c>
      <c r="F11" s="30" t="str">
        <f>IFERROR(VLOOKUP(D11,部員登録!$B:$E,3,FALSE),"")</f>
        <v/>
      </c>
      <c r="G11" s="31" t="str">
        <f>IFERROR(VLOOKUP(D11,部員登録!$B:$E,4,FALSE),"")</f>
        <v/>
      </c>
      <c r="I11" s="150"/>
      <c r="J11" s="28" t="str">
        <f>IF(M11="","",9)</f>
        <v/>
      </c>
      <c r="K11" s="145"/>
      <c r="L11" s="51"/>
      <c r="M11" s="29" t="str">
        <f>IFERROR(VLOOKUP(L11,部員登録!$B:$E,2,FALSE),"")</f>
        <v/>
      </c>
      <c r="N11" s="30" t="str">
        <f>IFERROR(VLOOKUP(L11,部員登録!$B:$E,3,FALSE),"")</f>
        <v/>
      </c>
      <c r="O11" s="31" t="str">
        <f>IFERROR(VLOOKUP(L11,部員登録!$B:$E,4,FALSE),"")</f>
        <v/>
      </c>
    </row>
    <row r="12" spans="1:15" ht="15">
      <c r="A12" s="146" t="s">
        <v>35</v>
      </c>
      <c r="B12" s="32" t="str">
        <f>IF(E12="","",10)</f>
        <v/>
      </c>
      <c r="C12" s="143"/>
      <c r="D12" s="49"/>
      <c r="E12" s="33" t="str">
        <f>IFERROR(VLOOKUP(D12,部員登録!$B:$E,2,FALSE),"")</f>
        <v/>
      </c>
      <c r="F12" s="34" t="str">
        <f>IFERROR(VLOOKUP(D12,部員登録!$B:$E,3,FALSE),"")</f>
        <v/>
      </c>
      <c r="G12" s="35" t="str">
        <f>IFERROR(VLOOKUP(D12,部員登録!$B:$E,4,FALSE),"")</f>
        <v/>
      </c>
      <c r="I12" s="146" t="s">
        <v>35</v>
      </c>
      <c r="J12" s="32" t="str">
        <f>IF(M12="","",10)</f>
        <v/>
      </c>
      <c r="K12" s="143"/>
      <c r="L12" s="49"/>
      <c r="M12" s="33" t="str">
        <f>IFERROR(VLOOKUP(L12,部員登録!$B:$E,2,FALSE),"")</f>
        <v/>
      </c>
      <c r="N12" s="34" t="str">
        <f>IFERROR(VLOOKUP(L12,部員登録!$B:$E,3,FALSE),"")</f>
        <v/>
      </c>
      <c r="O12" s="35" t="str">
        <f>IFERROR(VLOOKUP(L12,部員登録!$B:$E,4,FALSE),"")</f>
        <v/>
      </c>
    </row>
    <row r="13" spans="1:15" ht="15">
      <c r="A13" s="147"/>
      <c r="B13" s="5" t="str">
        <f>IF(E13="","",11)</f>
        <v/>
      </c>
      <c r="C13" s="144"/>
      <c r="D13" s="50"/>
      <c r="E13" s="36" t="str">
        <f>IFERROR(VLOOKUP(D13,部員登録!$B:$E,2,FALSE),"")</f>
        <v/>
      </c>
      <c r="F13" s="25" t="str">
        <f>IFERROR(VLOOKUP(D13,部員登録!$B:$E,3,FALSE),"")</f>
        <v/>
      </c>
      <c r="G13" s="26" t="str">
        <f>IFERROR(VLOOKUP(D13,部員登録!$B:$E,4,FALSE),"")</f>
        <v/>
      </c>
      <c r="I13" s="147"/>
      <c r="J13" s="5" t="str">
        <f>IF(M13="","",11)</f>
        <v/>
      </c>
      <c r="K13" s="144"/>
      <c r="L13" s="50"/>
      <c r="M13" s="36" t="str">
        <f>IFERROR(VLOOKUP(L13,部員登録!$B:$E,2,FALSE),"")</f>
        <v/>
      </c>
      <c r="N13" s="25" t="str">
        <f>IFERROR(VLOOKUP(L13,部員登録!$B:$E,3,FALSE),"")</f>
        <v/>
      </c>
      <c r="O13" s="26" t="str">
        <f>IFERROR(VLOOKUP(L13,部員登録!$B:$E,4,FALSE),"")</f>
        <v/>
      </c>
    </row>
    <row r="14" spans="1:15" ht="15" thickBot="1">
      <c r="A14" s="148"/>
      <c r="B14" s="17" t="str">
        <f>IF(E14="","",12)</f>
        <v/>
      </c>
      <c r="C14" s="145"/>
      <c r="D14" s="51"/>
      <c r="E14" s="40" t="str">
        <f>IFERROR(VLOOKUP(D14,部員登録!$B:$E,2,FALSE),"")</f>
        <v/>
      </c>
      <c r="F14" s="18" t="str">
        <f>IFERROR(VLOOKUP(D14,部員登録!$B:$E,3,FALSE),"")</f>
        <v/>
      </c>
      <c r="G14" s="38" t="str">
        <f>IFERROR(VLOOKUP(D14,部員登録!$B:$E,4,FALSE),"")</f>
        <v/>
      </c>
      <c r="I14" s="148"/>
      <c r="J14" s="17" t="str">
        <f>IF(M14="","",12)</f>
        <v/>
      </c>
      <c r="K14" s="145"/>
      <c r="L14" s="51"/>
      <c r="M14" s="40" t="str">
        <f>IFERROR(VLOOKUP(L14,部員登録!$B:$E,2,FALSE),"")</f>
        <v/>
      </c>
      <c r="N14" s="18" t="str">
        <f>IFERROR(VLOOKUP(L14,部員登録!$B:$E,3,FALSE),"")</f>
        <v/>
      </c>
      <c r="O14" s="38" t="str">
        <f>IFERROR(VLOOKUP(L14,部員登録!$B:$E,4,FALSE),"")</f>
        <v/>
      </c>
    </row>
    <row r="15" spans="1:15">
      <c r="A15" s="149" t="s">
        <v>36</v>
      </c>
      <c r="B15" s="20" t="str">
        <f>IF(E15="","",13)</f>
        <v/>
      </c>
      <c r="C15" s="143"/>
      <c r="D15" s="49"/>
      <c r="E15" s="21" t="str">
        <f>IFERROR(VLOOKUP(D15,部員登録!$B:$E,2,FALSE),"")</f>
        <v/>
      </c>
      <c r="F15" s="15" t="str">
        <f>IFERROR(VLOOKUP(D15,部員登録!$B:$E,3,FALSE),"")</f>
        <v/>
      </c>
      <c r="G15" s="22" t="str">
        <f>IFERROR(VLOOKUP(D15,部員登録!$B:$E,4,FALSE),"")</f>
        <v/>
      </c>
      <c r="I15" s="149" t="s">
        <v>36</v>
      </c>
      <c r="J15" s="20" t="str">
        <f>IF(M15="","",13)</f>
        <v/>
      </c>
      <c r="K15" s="143"/>
      <c r="L15" s="49"/>
      <c r="M15" s="21" t="str">
        <f>IFERROR(VLOOKUP(L15,部員登録!$B:$E,2,FALSE),"")</f>
        <v/>
      </c>
      <c r="N15" s="15" t="str">
        <f>IFERROR(VLOOKUP(L15,部員登録!$B:$E,3,FALSE),"")</f>
        <v/>
      </c>
      <c r="O15" s="22" t="str">
        <f>IFERROR(VLOOKUP(L15,部員登録!$B:$E,4,FALSE),"")</f>
        <v/>
      </c>
    </row>
    <row r="16" spans="1:15">
      <c r="A16" s="147"/>
      <c r="B16" s="5" t="str">
        <f>IF(E16="","",14)</f>
        <v/>
      </c>
      <c r="C16" s="144"/>
      <c r="D16" s="50"/>
      <c r="E16" s="24" t="str">
        <f>IFERROR(VLOOKUP(D16,部員登録!$B:$E,2,FALSE),"")</f>
        <v/>
      </c>
      <c r="F16" s="25" t="str">
        <f>IFERROR(VLOOKUP(D16,部員登録!$B:$E,3,FALSE),"")</f>
        <v/>
      </c>
      <c r="G16" s="26" t="str">
        <f>IFERROR(VLOOKUP(D16,部員登録!$B:$E,4,FALSE),"")</f>
        <v/>
      </c>
      <c r="I16" s="147"/>
      <c r="J16" s="5" t="str">
        <f>IF(M16="","",14)</f>
        <v/>
      </c>
      <c r="K16" s="144"/>
      <c r="L16" s="50"/>
      <c r="M16" s="24" t="str">
        <f>IFERROR(VLOOKUP(L16,部員登録!$B:$E,2,FALSE),"")</f>
        <v/>
      </c>
      <c r="N16" s="25" t="str">
        <f>IFERROR(VLOOKUP(L16,部員登録!$B:$E,3,FALSE),"")</f>
        <v/>
      </c>
      <c r="O16" s="26" t="str">
        <f>IFERROR(VLOOKUP(L16,部員登録!$B:$E,4,FALSE),"")</f>
        <v/>
      </c>
    </row>
    <row r="17" spans="1:15" ht="15" thickBot="1">
      <c r="A17" s="150"/>
      <c r="B17" s="28" t="str">
        <f>IF(E17="","",15)</f>
        <v/>
      </c>
      <c r="C17" s="145"/>
      <c r="D17" s="51"/>
      <c r="E17" s="41" t="str">
        <f>IFERROR(VLOOKUP(D17,部員登録!$B:$E,2,FALSE),"")</f>
        <v/>
      </c>
      <c r="F17" s="30" t="str">
        <f>IFERROR(VLOOKUP(D17,部員登録!$B:$E,3,FALSE),"")</f>
        <v/>
      </c>
      <c r="G17" s="31" t="str">
        <f>IFERROR(VLOOKUP(D17,部員登録!$B:$E,4,FALSE),"")</f>
        <v/>
      </c>
      <c r="I17" s="150"/>
      <c r="J17" s="28" t="str">
        <f>IF(M17="","",15)</f>
        <v/>
      </c>
      <c r="K17" s="145"/>
      <c r="L17" s="51"/>
      <c r="M17" s="41" t="str">
        <f>IFERROR(VLOOKUP(L17,部員登録!$B:$E,2,FALSE),"")</f>
        <v/>
      </c>
      <c r="N17" s="30" t="str">
        <f>IFERROR(VLOOKUP(L17,部員登録!$B:$E,3,FALSE),"")</f>
        <v/>
      </c>
      <c r="O17" s="31" t="str">
        <f>IFERROR(VLOOKUP(L17,部員登録!$B:$E,4,FALSE),"")</f>
        <v/>
      </c>
    </row>
    <row r="18" spans="1:15">
      <c r="A18" s="146" t="s">
        <v>138</v>
      </c>
      <c r="B18" s="32" t="str">
        <f>IF(E18="","",16)</f>
        <v/>
      </c>
      <c r="C18" s="143"/>
      <c r="D18" s="49"/>
      <c r="E18" s="42" t="str">
        <f>IFERROR(VLOOKUP(D18,部員登録!$B:$E,2,FALSE),"")</f>
        <v/>
      </c>
      <c r="F18" s="34" t="str">
        <f>IFERROR(VLOOKUP(D18,部員登録!$B:$E,3,FALSE),"")</f>
        <v/>
      </c>
      <c r="G18" s="35" t="str">
        <f>IFERROR(VLOOKUP(D18,部員登録!$B:$E,4,FALSE),"")</f>
        <v/>
      </c>
      <c r="I18" s="146" t="s">
        <v>138</v>
      </c>
      <c r="J18" s="32" t="str">
        <f>IF(M18="","",16)</f>
        <v/>
      </c>
      <c r="K18" s="143"/>
      <c r="L18" s="49"/>
      <c r="M18" s="42" t="str">
        <f>IFERROR(VLOOKUP(L18,部員登録!$B:$E,2,FALSE),"")</f>
        <v/>
      </c>
      <c r="N18" s="34" t="str">
        <f>IFERROR(VLOOKUP(L18,部員登録!$B:$E,3,FALSE),"")</f>
        <v/>
      </c>
      <c r="O18" s="35" t="str">
        <f>IFERROR(VLOOKUP(L18,部員登録!$B:$E,4,FALSE),"")</f>
        <v/>
      </c>
    </row>
    <row r="19" spans="1:15">
      <c r="A19" s="147"/>
      <c r="B19" s="5" t="str">
        <f>IF(E19="","",17)</f>
        <v/>
      </c>
      <c r="C19" s="144"/>
      <c r="D19" s="50"/>
      <c r="E19" s="24" t="str">
        <f>IFERROR(VLOOKUP(D19,部員登録!$B:$E,2,FALSE),"")</f>
        <v/>
      </c>
      <c r="F19" s="25" t="str">
        <f>IFERROR(VLOOKUP(D19,部員登録!$B:$E,3,FALSE),"")</f>
        <v/>
      </c>
      <c r="G19" s="26" t="str">
        <f>IFERROR(VLOOKUP(D19,部員登録!$B:$E,4,FALSE),"")</f>
        <v/>
      </c>
      <c r="I19" s="147"/>
      <c r="J19" s="5" t="str">
        <f>IF(M19="","",17)</f>
        <v/>
      </c>
      <c r="K19" s="144"/>
      <c r="L19" s="50"/>
      <c r="M19" s="24" t="str">
        <f>IFERROR(VLOOKUP(L19,部員登録!$B:$E,2,FALSE),"")</f>
        <v/>
      </c>
      <c r="N19" s="25" t="str">
        <f>IFERROR(VLOOKUP(L19,部員登録!$B:$E,3,FALSE),"")</f>
        <v/>
      </c>
      <c r="O19" s="26" t="str">
        <f>IFERROR(VLOOKUP(L19,部員登録!$B:$E,4,FALSE),"")</f>
        <v/>
      </c>
    </row>
    <row r="20" spans="1:15" ht="15" thickBot="1">
      <c r="A20" s="150"/>
      <c r="B20" s="28" t="str">
        <f>IF(E20="","",18)</f>
        <v/>
      </c>
      <c r="C20" s="145"/>
      <c r="D20" s="51"/>
      <c r="E20" s="41" t="str">
        <f>IFERROR(VLOOKUP(D20,部員登録!$B:$E,2,FALSE),"")</f>
        <v/>
      </c>
      <c r="F20" s="30" t="str">
        <f>IFERROR(VLOOKUP(D20,部員登録!$B:$E,3,FALSE),"")</f>
        <v/>
      </c>
      <c r="G20" s="31" t="str">
        <f>IFERROR(VLOOKUP(D20,部員登録!$B:$E,4,FALSE),"")</f>
        <v/>
      </c>
      <c r="I20" s="150"/>
      <c r="J20" s="28" t="str">
        <f>IF(M20="","",18)</f>
        <v/>
      </c>
      <c r="K20" s="145"/>
      <c r="L20" s="51"/>
      <c r="M20" s="41" t="str">
        <f>IFERROR(VLOOKUP(L20,部員登録!$B:$E,2,FALSE),"")</f>
        <v/>
      </c>
      <c r="N20" s="30" t="str">
        <f>IFERROR(VLOOKUP(L20,部員登録!$B:$E,3,FALSE),"")</f>
        <v/>
      </c>
      <c r="O20" s="31" t="str">
        <f>IFERROR(VLOOKUP(L20,部員登録!$B:$E,4,FALSE),"")</f>
        <v/>
      </c>
    </row>
    <row r="21" spans="1:15">
      <c r="E21" s="44"/>
      <c r="G21" s="46"/>
    </row>
    <row r="22" spans="1:15">
      <c r="E22" s="44"/>
      <c r="G22" s="46"/>
    </row>
    <row r="23" spans="1:15">
      <c r="E23" s="44"/>
      <c r="G23" s="46"/>
    </row>
    <row r="24" spans="1:15">
      <c r="E24" s="44"/>
      <c r="G24" s="46"/>
    </row>
    <row r="25" spans="1:15">
      <c r="E25" s="44"/>
      <c r="G25" s="46"/>
    </row>
    <row r="26" spans="1:15">
      <c r="E26" s="44"/>
      <c r="G26" s="46"/>
    </row>
    <row r="27" spans="1:15">
      <c r="E27" s="47"/>
      <c r="G27" s="46"/>
    </row>
    <row r="28" spans="1:15">
      <c r="E28" s="47"/>
      <c r="G28" s="46"/>
    </row>
    <row r="29" spans="1:15">
      <c r="E29" s="47"/>
      <c r="G29" s="46"/>
    </row>
    <row r="30" spans="1:15">
      <c r="E30" s="47"/>
      <c r="G30" s="46"/>
    </row>
    <row r="31" spans="1:15">
      <c r="E31" s="47"/>
      <c r="G31" s="46"/>
    </row>
    <row r="32" spans="1:15">
      <c r="E32" s="48"/>
      <c r="G32" s="46"/>
    </row>
    <row r="33" spans="5:7">
      <c r="E33" s="47"/>
      <c r="G33" s="46"/>
    </row>
    <row r="34" spans="5:7">
      <c r="E34" s="47"/>
      <c r="G34" s="46"/>
    </row>
    <row r="35" spans="5:7">
      <c r="E35" s="47"/>
      <c r="G35" s="46"/>
    </row>
    <row r="36" spans="5:7">
      <c r="E36" s="47"/>
      <c r="G36" s="46"/>
    </row>
    <row r="37" spans="5:7">
      <c r="E37" s="47"/>
      <c r="G37" s="46"/>
    </row>
    <row r="38" spans="5:7">
      <c r="E38" s="47"/>
      <c r="G38" s="46"/>
    </row>
    <row r="39" spans="5:7">
      <c r="E39" s="47"/>
      <c r="G39" s="46"/>
    </row>
    <row r="40" spans="5:7">
      <c r="E40" s="47"/>
      <c r="G40" s="46"/>
    </row>
    <row r="41" spans="5:7">
      <c r="E41" s="47"/>
      <c r="G41" s="46"/>
    </row>
    <row r="42" spans="5:7">
      <c r="E42" s="47"/>
      <c r="G42" s="46"/>
    </row>
    <row r="43" spans="5:7">
      <c r="E43" s="47"/>
      <c r="G43" s="46"/>
    </row>
    <row r="44" spans="5:7">
      <c r="E44" s="47"/>
      <c r="G44" s="46"/>
    </row>
  </sheetData>
  <sheetProtection sheet="1" objects="1" scenarios="1"/>
  <mergeCells count="26">
    <mergeCell ref="A18:A20"/>
    <mergeCell ref="C18:C20"/>
    <mergeCell ref="I18:I20"/>
    <mergeCell ref="K18:K20"/>
    <mergeCell ref="A12:A14"/>
    <mergeCell ref="C12:C14"/>
    <mergeCell ref="I12:I14"/>
    <mergeCell ref="K12:K14"/>
    <mergeCell ref="A15:A17"/>
    <mergeCell ref="C15:C17"/>
    <mergeCell ref="I15:I17"/>
    <mergeCell ref="K15:K17"/>
    <mergeCell ref="A6:A8"/>
    <mergeCell ref="C6:C8"/>
    <mergeCell ref="I6:I8"/>
    <mergeCell ref="K6:K8"/>
    <mergeCell ref="A9:A11"/>
    <mergeCell ref="C9:C11"/>
    <mergeCell ref="I9:I11"/>
    <mergeCell ref="K9:K11"/>
    <mergeCell ref="A1:G1"/>
    <mergeCell ref="I1:O1"/>
    <mergeCell ref="A3:A5"/>
    <mergeCell ref="C3:C5"/>
    <mergeCell ref="I3:I5"/>
    <mergeCell ref="K3:K5"/>
  </mergeCells>
  <phoneticPr fontId="1"/>
  <conditionalFormatting sqref="C3:D20 K3:L20">
    <cfRule type="cellIs" dxfId="5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6600"/>
  </sheetPr>
  <dimension ref="A1:AD126"/>
  <sheetViews>
    <sheetView topLeftCell="A86" zoomScaleNormal="100" zoomScaleSheetLayoutView="40" workbookViewId="0">
      <selection activeCell="Y105" sqref="Y105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2" customWidth="1"/>
    <col min="29" max="29" width="8.1640625" style="101" customWidth="1"/>
    <col min="30" max="30" width="4.83203125" style="52" bestFit="1" customWidth="1"/>
    <col min="31" max="52" width="2.6640625" style="52" customWidth="1"/>
    <col min="53" max="16384" width="8.83203125" style="52"/>
  </cols>
  <sheetData>
    <row r="1" spans="1:30" ht="34.5" customHeight="1"/>
    <row r="2" spans="1:30" ht="24.75" customHeight="1">
      <c r="A2" s="169" t="s">
        <v>12</v>
      </c>
      <c r="B2" s="169"/>
      <c r="C2" s="169"/>
      <c r="D2" s="172" t="str">
        <f>基本登録!$B$11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IF(VLOOKUP(AC10,秋季!$B:$G,2,FALSE)="","",VLOOKUP(AC10,秋季!$B:$G,2,FALSE))</f>
        <v/>
      </c>
      <c r="W3" s="234"/>
      <c r="X3" s="235"/>
    </row>
    <row r="4" spans="1:30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30" ht="9.75" customHeight="1">
      <c r="A5" s="186">
        <f>基本登録!$B$1</f>
        <v>0</v>
      </c>
      <c r="B5" s="187"/>
      <c r="C5" s="188"/>
      <c r="D5" s="252"/>
      <c r="E5" s="258" t="s">
        <v>50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30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30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/>
      <c r="L7" s="81"/>
      <c r="M7" s="81"/>
      <c r="N7" s="81"/>
      <c r="O7" s="81"/>
      <c r="P7" s="81" t="s">
        <v>38</v>
      </c>
      <c r="Q7" s="63"/>
      <c r="R7" s="81" t="s">
        <v>39</v>
      </c>
      <c r="S7" s="58"/>
      <c r="T7" s="59"/>
      <c r="U7" s="242"/>
      <c r="V7" s="244"/>
      <c r="W7" s="247"/>
      <c r="X7" s="248"/>
    </row>
    <row r="8" spans="1:30" ht="4.5" customHeight="1"/>
    <row r="9" spans="1:30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293" t="str">
        <f>IFERROR(VLOOKUP(D2,基本登録!$B$8:$G$13,5,FALSE),"")</f>
        <v>予選</v>
      </c>
      <c r="I9" s="294"/>
      <c r="J9" s="294"/>
      <c r="K9" s="294"/>
      <c r="L9" s="295"/>
      <c r="M9" s="293" t="str">
        <f>IFERROR(VLOOKUP(D2,基本登録!$B$8:$G$13,6,FALSE),"")</f>
        <v>準決勝</v>
      </c>
      <c r="N9" s="294"/>
      <c r="O9" s="294"/>
      <c r="P9" s="294"/>
      <c r="Q9" s="295"/>
      <c r="R9" s="86"/>
      <c r="S9" s="279"/>
      <c r="T9" s="279"/>
      <c r="U9" s="279"/>
      <c r="V9" s="87"/>
      <c r="W9" s="280" t="s">
        <v>7</v>
      </c>
      <c r="X9" s="281"/>
    </row>
    <row r="10" spans="1:30" ht="21.75" customHeight="1">
      <c r="A10" s="71" t="str">
        <f>基本登録!$A$16</f>
        <v>１</v>
      </c>
      <c r="B10" s="282" t="str">
        <f>IF('秋季（男子）'!AC10="","",VLOOKUP(AC10,秋季!$B:$G,4,FALSE))</f>
        <v/>
      </c>
      <c r="C10" s="283"/>
      <c r="D10" s="283"/>
      <c r="E10" s="283"/>
      <c r="F10" s="284"/>
      <c r="G10" s="72" t="str">
        <f>IF('秋季（男子）'!AC10="","",VLOOKUP(AC10,秋季!$B:$G,5,FALSE))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AC10" s="101" t="str">
        <f>秋季!B3</f>
        <v/>
      </c>
      <c r="AD10" s="102"/>
    </row>
    <row r="11" spans="1:30" ht="21.75" customHeight="1">
      <c r="A11" s="66" t="str">
        <f>基本登録!$A$17</f>
        <v>２</v>
      </c>
      <c r="B11" s="282" t="str">
        <f>IF('秋季（男子）'!AC11="","",VLOOKUP(AC11,秋季!$B:$G,4,FALSE))</f>
        <v/>
      </c>
      <c r="C11" s="283"/>
      <c r="D11" s="283"/>
      <c r="E11" s="283"/>
      <c r="F11" s="284"/>
      <c r="G11" s="72" t="str">
        <f>IF('秋季（男子）'!AC11="","",VLOOKUP(AC11,秋季!$B:$G,5,FALSE))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  <c r="AC11" s="101" t="str">
        <f>秋季!B4</f>
        <v/>
      </c>
    </row>
    <row r="12" spans="1:30" ht="21.75" customHeight="1">
      <c r="A12" s="66" t="str">
        <f>基本登録!$A$18</f>
        <v>３</v>
      </c>
      <c r="B12" s="282" t="str">
        <f>IF('秋季（男子）'!AC12="","",VLOOKUP(AC12,秋季!$B:$G,4,FALSE))</f>
        <v/>
      </c>
      <c r="C12" s="283"/>
      <c r="D12" s="283"/>
      <c r="E12" s="283"/>
      <c r="F12" s="284"/>
      <c r="G12" s="72" t="str">
        <f>IF('秋季（男子）'!AC12="","",VLOOKUP(AC12,秋季!$B:$G,5,FALSE))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  <c r="AC12" s="101" t="str">
        <f>秋季!B5</f>
        <v/>
      </c>
    </row>
    <row r="13" spans="1:30" ht="21.75" customHeight="1">
      <c r="A13" s="66" t="str">
        <f>基本登録!$A$19</f>
        <v>４</v>
      </c>
      <c r="B13" s="282" t="str">
        <f>IF('秋季（男子）'!AC13="","",VLOOKUP(AC13,秋季!$B:$G,4,FALSE))</f>
        <v/>
      </c>
      <c r="C13" s="283"/>
      <c r="D13" s="283"/>
      <c r="E13" s="283"/>
      <c r="F13" s="284"/>
      <c r="G13" s="72" t="str">
        <f>IF('秋季（男子）'!AC13="","",VLOOKUP(AC13,秋季!$B:$G,5,FALSE))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</row>
    <row r="14" spans="1:30" ht="21.75" customHeight="1">
      <c r="A14" s="66" t="str">
        <f>基本登録!$A$20</f>
        <v>５</v>
      </c>
      <c r="B14" s="282" t="str">
        <f>IF('秋季（男子）'!AC14="","",VLOOKUP(AC14,秋季!$B:$G,4,FALSE))</f>
        <v/>
      </c>
      <c r="C14" s="283"/>
      <c r="D14" s="283"/>
      <c r="E14" s="283"/>
      <c r="F14" s="284"/>
      <c r="G14" s="72" t="str">
        <f>IF('秋季（男子）'!AC14="","",VLOOKUP(AC14,秋季!$B:$G,5,FALSE))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</row>
    <row r="15" spans="1:30" ht="21.75" customHeight="1">
      <c r="A15" s="66" t="str">
        <f>基本登録!$A$21</f>
        <v>補</v>
      </c>
      <c r="B15" s="282" t="str">
        <f>IF('秋季（男子）'!AC15="","",VLOOKUP(AC15,秋季!$B:$G,4,FALSE))</f>
        <v/>
      </c>
      <c r="C15" s="283"/>
      <c r="D15" s="283"/>
      <c r="E15" s="283"/>
      <c r="F15" s="284"/>
      <c r="G15" s="72" t="str">
        <f>IF('秋季（男子）'!AC15="","",VLOOKUP(AC15,秋季!$B:$G,5,FALSE))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</row>
    <row r="16" spans="1:30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IF(AC31="","",VLOOKUP(AC31,秋季!$B$3:$C$20,2,FALSE))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50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/>
      <c r="K28" s="81" t="s">
        <v>33</v>
      </c>
      <c r="L28" s="81"/>
      <c r="M28" s="81"/>
      <c r="N28" s="81"/>
      <c r="O28" s="81"/>
      <c r="P28" s="81" t="s">
        <v>38</v>
      </c>
      <c r="Q28" s="63"/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293" t="str">
        <f>IFERROR(VLOOKUP(D23,基本登録!$B$8:$G$13,5,FALSE),"")</f>
        <v>予選</v>
      </c>
      <c r="I30" s="294"/>
      <c r="J30" s="294"/>
      <c r="K30" s="294"/>
      <c r="L30" s="295"/>
      <c r="M30" s="293" t="str">
        <f>IFERROR(VLOOKUP(D23,基本登録!$B$8:$G$13,6,FALSE),"")</f>
        <v>準決勝</v>
      </c>
      <c r="N30" s="294"/>
      <c r="O30" s="294"/>
      <c r="P30" s="294"/>
      <c r="Q30" s="295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IF('秋季（男子）'!AC31="","",VLOOKUP(AC31,秋季!$B:$G,4,FALSE))</f>
        <v/>
      </c>
      <c r="C31" s="283"/>
      <c r="D31" s="283"/>
      <c r="E31" s="283"/>
      <c r="F31" s="284"/>
      <c r="G31" s="72" t="str">
        <f>IF('秋季（男子）'!AC31="","",VLOOKUP(AC31,秋季!$B:$G,5,FALSE))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102"/>
      <c r="AC31" s="101" t="str">
        <f>秋季!B6</f>
        <v/>
      </c>
    </row>
    <row r="32" spans="1:29" ht="21.75" customHeight="1">
      <c r="A32" s="66" t="str">
        <f>基本登録!$A$17</f>
        <v>２</v>
      </c>
      <c r="B32" s="282" t="str">
        <f>IF('秋季（男子）'!AC32="","",VLOOKUP(AC32,秋季!$B:$G,4,FALSE))</f>
        <v/>
      </c>
      <c r="C32" s="283"/>
      <c r="D32" s="283"/>
      <c r="E32" s="283"/>
      <c r="F32" s="284"/>
      <c r="G32" s="72" t="str">
        <f>IF('秋季（男子）'!AC32="","",VLOOKUP(AC32,秋季!$B:$G,5,FALSE))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  <c r="AC32" s="101" t="str">
        <f>秋季!B7</f>
        <v/>
      </c>
    </row>
    <row r="33" spans="1:29" ht="21.75" customHeight="1">
      <c r="A33" s="66" t="str">
        <f>基本登録!$A$18</f>
        <v>３</v>
      </c>
      <c r="B33" s="282" t="str">
        <f>IF('秋季（男子）'!AC33="","",VLOOKUP(AC33,秋季!$B:$G,4,FALSE))</f>
        <v/>
      </c>
      <c r="C33" s="283"/>
      <c r="D33" s="283"/>
      <c r="E33" s="283"/>
      <c r="F33" s="284"/>
      <c r="G33" s="72" t="str">
        <f>IF('秋季（男子）'!AC33="","",VLOOKUP(AC33,秋季!$B:$G,5,FALSE))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  <c r="AC33" s="101" t="str">
        <f>秋季!B8</f>
        <v/>
      </c>
    </row>
    <row r="34" spans="1:29" ht="21.75" customHeight="1">
      <c r="A34" s="66" t="str">
        <f>基本登録!$A$19</f>
        <v>４</v>
      </c>
      <c r="B34" s="282" t="str">
        <f>IF('秋季（男子）'!AC34="","",VLOOKUP(AC34,秋季!$B:$G,4,FALSE))</f>
        <v/>
      </c>
      <c r="C34" s="283"/>
      <c r="D34" s="283"/>
      <c r="E34" s="283"/>
      <c r="F34" s="284"/>
      <c r="G34" s="72" t="str">
        <f>IF('秋季（男子）'!AC34="","",VLOOKUP(AC34,秋季!$B:$G,5,FALSE))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9" ht="21.75" customHeight="1">
      <c r="A35" s="66" t="str">
        <f>基本登録!$A$20</f>
        <v>５</v>
      </c>
      <c r="B35" s="282" t="str">
        <f>IF('秋季（男子）'!AC35="","",VLOOKUP(AC35,秋季!$B:$G,4,FALSE))</f>
        <v/>
      </c>
      <c r="C35" s="283"/>
      <c r="D35" s="283"/>
      <c r="E35" s="283"/>
      <c r="F35" s="284"/>
      <c r="G35" s="72" t="str">
        <f>IF('秋季（男子）'!AC35="","",VLOOKUP(AC35,秋季!$B:$G,5,FALSE))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9" ht="21.75" customHeight="1">
      <c r="A36" s="66" t="str">
        <f>基本登録!$A$21</f>
        <v>補</v>
      </c>
      <c r="B36" s="282" t="str">
        <f>IF('秋季（男子）'!AC36="","",VLOOKUP(AC36,秋季!$B:$G,4,FALSE))</f>
        <v/>
      </c>
      <c r="C36" s="283"/>
      <c r="D36" s="283"/>
      <c r="E36" s="283"/>
      <c r="F36" s="284"/>
      <c r="G36" s="72" t="str">
        <f>IF('秋季（男子）'!AC36="","",VLOOKUP(AC36,秋季!$B:$G,5,FALSE))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9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9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9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9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9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9" ht="39.75" customHeight="1"/>
    <row r="43" spans="1:29" ht="34.5" customHeight="1"/>
    <row r="44" spans="1:29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249" t="s">
        <v>24</v>
      </c>
      <c r="W44" s="250"/>
      <c r="X44" s="251"/>
    </row>
    <row r="45" spans="1:29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233" t="str">
        <f>IF(AC52="","",VLOOKUP(AC52,秋季!$B$3:$C$20,2,FALSE))</f>
        <v/>
      </c>
      <c r="W45" s="234"/>
      <c r="X45" s="235"/>
    </row>
    <row r="46" spans="1:29" ht="27" customHeight="1">
      <c r="A46" s="177" t="s">
        <v>23</v>
      </c>
      <c r="B46" s="178"/>
      <c r="C46" s="179"/>
      <c r="D46" s="241"/>
      <c r="E46" s="82" t="s">
        <v>22</v>
      </c>
      <c r="F46" s="241"/>
      <c r="G46" s="249" t="s">
        <v>21</v>
      </c>
      <c r="H46" s="250"/>
      <c r="I46" s="251"/>
      <c r="J46" s="255" t="str">
        <f>基本登録!$B$2</f>
        <v>基本登録シートの学校番号に入力して下さい</v>
      </c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83"/>
      <c r="V46" s="236"/>
      <c r="W46" s="237"/>
      <c r="X46" s="238"/>
    </row>
    <row r="47" spans="1:29" ht="9.75" customHeight="1">
      <c r="A47" s="186">
        <f>基本登録!$B$1</f>
        <v>0</v>
      </c>
      <c r="B47" s="187"/>
      <c r="C47" s="188"/>
      <c r="D47" s="252"/>
      <c r="E47" s="258" t="s">
        <v>50</v>
      </c>
      <c r="F47" s="254"/>
      <c r="G47" s="261" t="s">
        <v>20</v>
      </c>
      <c r="H47" s="262"/>
      <c r="I47" s="263"/>
      <c r="J47" s="267">
        <f>基本登録!$B$3</f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9"/>
      <c r="U47" s="239"/>
      <c r="V47" s="240"/>
      <c r="W47" s="240"/>
      <c r="X47" s="240"/>
    </row>
    <row r="48" spans="1:29" ht="16.5" customHeight="1">
      <c r="A48" s="189"/>
      <c r="B48" s="190"/>
      <c r="C48" s="191"/>
      <c r="D48" s="252"/>
      <c r="E48" s="259"/>
      <c r="F48" s="254"/>
      <c r="G48" s="264"/>
      <c r="H48" s="265"/>
      <c r="I48" s="266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41"/>
      <c r="V48" s="243" t="s">
        <v>19</v>
      </c>
      <c r="W48" s="245" t="s">
        <v>11</v>
      </c>
      <c r="X48" s="246"/>
    </row>
    <row r="49" spans="1:29" ht="27" customHeight="1">
      <c r="A49" s="192"/>
      <c r="B49" s="193"/>
      <c r="C49" s="194"/>
      <c r="D49" s="253"/>
      <c r="E49" s="260"/>
      <c r="F49" s="242"/>
      <c r="G49" s="273" t="s">
        <v>18</v>
      </c>
      <c r="H49" s="274"/>
      <c r="I49" s="275"/>
      <c r="J49" s="80"/>
      <c r="K49" s="81"/>
      <c r="L49" s="81" t="s">
        <v>34</v>
      </c>
      <c r="M49" s="81"/>
      <c r="N49" s="81"/>
      <c r="O49" s="81"/>
      <c r="P49" s="81" t="s">
        <v>38</v>
      </c>
      <c r="Q49" s="63"/>
      <c r="R49" s="81" t="s">
        <v>39</v>
      </c>
      <c r="S49" s="58"/>
      <c r="T49" s="59"/>
      <c r="U49" s="242"/>
      <c r="V49" s="244"/>
      <c r="W49" s="247"/>
      <c r="X49" s="248"/>
    </row>
    <row r="50" spans="1:29" ht="4.5" customHeight="1"/>
    <row r="51" spans="1:29" ht="21.75" customHeight="1">
      <c r="A51" s="66" t="s">
        <v>10</v>
      </c>
      <c r="B51" s="276" t="s">
        <v>9</v>
      </c>
      <c r="C51" s="277"/>
      <c r="D51" s="277"/>
      <c r="E51" s="277"/>
      <c r="F51" s="278"/>
      <c r="G51" s="85" t="s">
        <v>8</v>
      </c>
      <c r="H51" s="293" t="str">
        <f>IFERROR(VLOOKUP(D44,基本登録!$B$8:$G$13,5,FALSE),"")</f>
        <v>予選</v>
      </c>
      <c r="I51" s="294"/>
      <c r="J51" s="294"/>
      <c r="K51" s="294"/>
      <c r="L51" s="295"/>
      <c r="M51" s="293" t="str">
        <f>IFERROR(VLOOKUP(D44,基本登録!$B$8:$G$13,6,FALSE),"")</f>
        <v>準決勝</v>
      </c>
      <c r="N51" s="294"/>
      <c r="O51" s="294"/>
      <c r="P51" s="294"/>
      <c r="Q51" s="295"/>
      <c r="R51" s="91"/>
      <c r="S51" s="277"/>
      <c r="T51" s="277"/>
      <c r="U51" s="277"/>
      <c r="V51" s="92"/>
      <c r="W51" s="280" t="s">
        <v>7</v>
      </c>
      <c r="X51" s="281"/>
    </row>
    <row r="52" spans="1:29" ht="21.75" customHeight="1">
      <c r="A52" s="71" t="str">
        <f>基本登録!$A$16</f>
        <v>１</v>
      </c>
      <c r="B52" s="282" t="str">
        <f>IF('秋季（男子）'!AC52="","",VLOOKUP(AC52,秋季!$B:$G,4,FALSE))</f>
        <v/>
      </c>
      <c r="C52" s="283"/>
      <c r="D52" s="283"/>
      <c r="E52" s="283"/>
      <c r="F52" s="284"/>
      <c r="G52" s="72" t="str">
        <f>IF('秋季（男子）'!AC52="","",VLOOKUP(AC52,秋季!$B:$G,5,FALSE))</f>
        <v/>
      </c>
      <c r="H52" s="84"/>
      <c r="I52" s="84"/>
      <c r="J52" s="84"/>
      <c r="K52" s="57"/>
      <c r="L52" s="89"/>
      <c r="M52" s="84"/>
      <c r="N52" s="84"/>
      <c r="O52" s="84"/>
      <c r="P52" s="57"/>
      <c r="Q52" s="89"/>
      <c r="R52" s="84"/>
      <c r="S52" s="84"/>
      <c r="T52" s="84"/>
      <c r="U52" s="57"/>
      <c r="V52" s="89"/>
      <c r="W52" s="177"/>
      <c r="X52" s="179"/>
      <c r="Y52" s="102"/>
      <c r="AC52" s="101" t="str">
        <f>秋季!B9</f>
        <v/>
      </c>
    </row>
    <row r="53" spans="1:29" ht="21.75" customHeight="1">
      <c r="A53" s="66" t="str">
        <f>基本登録!$A$17</f>
        <v>２</v>
      </c>
      <c r="B53" s="282" t="str">
        <f>IF('秋季（男子）'!AC53="","",VLOOKUP(AC53,秋季!$B:$G,4,FALSE))</f>
        <v/>
      </c>
      <c r="C53" s="283"/>
      <c r="D53" s="283"/>
      <c r="E53" s="283"/>
      <c r="F53" s="284"/>
      <c r="G53" s="72" t="str">
        <f>IF('秋季（男子）'!AC53="","",VLOOKUP(AC53,秋季!$B:$G,5,FALSE))</f>
        <v/>
      </c>
      <c r="H53" s="84"/>
      <c r="I53" s="84"/>
      <c r="J53" s="84"/>
      <c r="K53" s="57"/>
      <c r="L53" s="89"/>
      <c r="M53" s="84"/>
      <c r="N53" s="84"/>
      <c r="O53" s="84"/>
      <c r="P53" s="57"/>
      <c r="Q53" s="89"/>
      <c r="R53" s="84"/>
      <c r="S53" s="84"/>
      <c r="T53" s="84"/>
      <c r="U53" s="57"/>
      <c r="V53" s="89"/>
      <c r="W53" s="177"/>
      <c r="X53" s="179"/>
      <c r="AC53" s="101" t="str">
        <f>秋季!B10</f>
        <v/>
      </c>
    </row>
    <row r="54" spans="1:29" ht="21.75" customHeight="1">
      <c r="A54" s="66" t="str">
        <f>基本登録!$A$18</f>
        <v>３</v>
      </c>
      <c r="B54" s="282" t="str">
        <f>IF('秋季（男子）'!AC54="","",VLOOKUP(AC54,秋季!$B:$G,4,FALSE))</f>
        <v/>
      </c>
      <c r="C54" s="283"/>
      <c r="D54" s="283"/>
      <c r="E54" s="283"/>
      <c r="F54" s="284"/>
      <c r="G54" s="72" t="str">
        <f>IF('秋季（男子）'!AC54="","",VLOOKUP(AC54,秋季!$B:$G,5,FALSE))</f>
        <v/>
      </c>
      <c r="H54" s="84"/>
      <c r="I54" s="84"/>
      <c r="J54" s="84"/>
      <c r="K54" s="57"/>
      <c r="L54" s="89"/>
      <c r="M54" s="84"/>
      <c r="N54" s="84"/>
      <c r="O54" s="84"/>
      <c r="P54" s="57"/>
      <c r="Q54" s="89"/>
      <c r="R54" s="84"/>
      <c r="S54" s="84"/>
      <c r="T54" s="84"/>
      <c r="U54" s="57"/>
      <c r="V54" s="89"/>
      <c r="W54" s="177"/>
      <c r="X54" s="179"/>
      <c r="AC54" s="101" t="str">
        <f>秋季!B11</f>
        <v/>
      </c>
    </row>
    <row r="55" spans="1:29" ht="21.75" customHeight="1">
      <c r="A55" s="66" t="str">
        <f>基本登録!$A$19</f>
        <v>４</v>
      </c>
      <c r="B55" s="282" t="str">
        <f>IF('秋季（男子）'!AC55="","",VLOOKUP(AC55,秋季!$B:$G,4,FALSE))</f>
        <v/>
      </c>
      <c r="C55" s="283"/>
      <c r="D55" s="283"/>
      <c r="E55" s="283"/>
      <c r="F55" s="284"/>
      <c r="G55" s="72" t="str">
        <f>IF('秋季（男子）'!AC55="","",VLOOKUP(AC55,秋季!$B:$G,5,FALSE))</f>
        <v/>
      </c>
      <c r="H55" s="84"/>
      <c r="I55" s="84"/>
      <c r="J55" s="84"/>
      <c r="K55" s="57"/>
      <c r="L55" s="89"/>
      <c r="M55" s="84"/>
      <c r="N55" s="84"/>
      <c r="O55" s="84"/>
      <c r="P55" s="57"/>
      <c r="Q55" s="89"/>
      <c r="R55" s="84"/>
      <c r="S55" s="84"/>
      <c r="T55" s="84"/>
      <c r="U55" s="57"/>
      <c r="V55" s="89"/>
      <c r="W55" s="177"/>
      <c r="X55" s="179"/>
    </row>
    <row r="56" spans="1:29" ht="21.75" customHeight="1">
      <c r="A56" s="66" t="str">
        <f>基本登録!$A$20</f>
        <v>５</v>
      </c>
      <c r="B56" s="282" t="str">
        <f>IF('秋季（男子）'!AC56="","",VLOOKUP(AC56,秋季!$B:$G,4,FALSE))</f>
        <v/>
      </c>
      <c r="C56" s="283"/>
      <c r="D56" s="283"/>
      <c r="E56" s="283"/>
      <c r="F56" s="284"/>
      <c r="G56" s="72" t="str">
        <f>IF('秋季（男子）'!AC56="","",VLOOKUP(AC56,秋季!$B:$G,5,FALSE))</f>
        <v/>
      </c>
      <c r="H56" s="84"/>
      <c r="I56" s="84"/>
      <c r="J56" s="84"/>
      <c r="K56" s="57"/>
      <c r="L56" s="89"/>
      <c r="M56" s="84"/>
      <c r="N56" s="84"/>
      <c r="O56" s="84"/>
      <c r="P56" s="57"/>
      <c r="Q56" s="89"/>
      <c r="R56" s="84"/>
      <c r="S56" s="84"/>
      <c r="T56" s="84"/>
      <c r="U56" s="57"/>
      <c r="V56" s="89"/>
      <c r="W56" s="177"/>
      <c r="X56" s="179"/>
    </row>
    <row r="57" spans="1:29" ht="21.75" customHeight="1">
      <c r="A57" s="66" t="str">
        <f>基本登録!$A$21</f>
        <v>補</v>
      </c>
      <c r="B57" s="282" t="str">
        <f>IF('秋季（男子）'!AC57="","",VLOOKUP(AC57,秋季!$B:$G,4,FALSE))</f>
        <v/>
      </c>
      <c r="C57" s="283"/>
      <c r="D57" s="283"/>
      <c r="E57" s="283"/>
      <c r="F57" s="284"/>
      <c r="G57" s="72" t="str">
        <f>IF('秋季（男子）'!AC57="","",VLOOKUP(AC57,秋季!$B:$G,5,FALSE))</f>
        <v/>
      </c>
      <c r="H57" s="66"/>
      <c r="I57" s="66"/>
      <c r="J57" s="66"/>
      <c r="K57" s="88"/>
      <c r="L57" s="89"/>
      <c r="M57" s="66"/>
      <c r="N57" s="66"/>
      <c r="O57" s="66"/>
      <c r="P57" s="88"/>
      <c r="Q57" s="89"/>
      <c r="R57" s="66"/>
      <c r="S57" s="66"/>
      <c r="T57" s="66"/>
      <c r="U57" s="88"/>
      <c r="V57" s="89"/>
      <c r="W57" s="177"/>
      <c r="X57" s="179"/>
    </row>
    <row r="58" spans="1:29" ht="19.5" customHeight="1">
      <c r="A58" s="177"/>
      <c r="B58" s="285"/>
      <c r="C58" s="285"/>
      <c r="D58" s="285"/>
      <c r="E58" s="285"/>
      <c r="F58" s="285"/>
      <c r="G58" s="286"/>
      <c r="H58" s="280" t="s">
        <v>5</v>
      </c>
      <c r="I58" s="287"/>
      <c r="J58" s="287"/>
      <c r="K58" s="287"/>
      <c r="L58" s="89"/>
      <c r="M58" s="280" t="s">
        <v>5</v>
      </c>
      <c r="N58" s="287"/>
      <c r="O58" s="287"/>
      <c r="P58" s="287"/>
      <c r="Q58" s="89"/>
      <c r="R58" s="280" t="s">
        <v>5</v>
      </c>
      <c r="S58" s="287"/>
      <c r="T58" s="287"/>
      <c r="U58" s="287"/>
      <c r="V58" s="89"/>
      <c r="W58" s="177"/>
      <c r="X58" s="179"/>
    </row>
    <row r="59" spans="1:29" ht="24.75" customHeight="1">
      <c r="A59" s="276" t="s">
        <v>4</v>
      </c>
      <c r="B59" s="279"/>
      <c r="C59" s="279"/>
      <c r="D59" s="279"/>
      <c r="E59" s="279"/>
      <c r="F59" s="279"/>
      <c r="G59" s="278"/>
      <c r="H59" s="177"/>
      <c r="I59" s="178"/>
      <c r="J59" s="178"/>
      <c r="K59" s="178"/>
      <c r="L59" s="179"/>
      <c r="M59" s="177"/>
      <c r="N59" s="178"/>
      <c r="O59" s="178"/>
      <c r="P59" s="178"/>
      <c r="Q59" s="179"/>
      <c r="R59" s="177"/>
      <c r="S59" s="178"/>
      <c r="T59" s="178"/>
      <c r="U59" s="178"/>
      <c r="V59" s="179"/>
      <c r="W59" s="177"/>
      <c r="X59" s="179"/>
    </row>
    <row r="60" spans="1:29" ht="4.5" customHeight="1">
      <c r="A60" s="288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29" t="s">
        <v>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90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249" t="s">
        <v>24</v>
      </c>
      <c r="W65" s="250"/>
      <c r="X65" s="251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233" t="str">
        <f>IF(AC73="","",VLOOKUP(AC73,秋季!$B$3:$C$20,2,FALSE))</f>
        <v/>
      </c>
      <c r="W66" s="234"/>
      <c r="X66" s="235"/>
    </row>
    <row r="67" spans="1:29" ht="27" customHeight="1">
      <c r="A67" s="177" t="s">
        <v>23</v>
      </c>
      <c r="B67" s="178"/>
      <c r="C67" s="179"/>
      <c r="D67" s="241"/>
      <c r="E67" s="82" t="s">
        <v>22</v>
      </c>
      <c r="F67" s="241"/>
      <c r="G67" s="249" t="s">
        <v>21</v>
      </c>
      <c r="H67" s="250"/>
      <c r="I67" s="251"/>
      <c r="J67" s="255" t="str">
        <f>基本登録!$B$2</f>
        <v>基本登録シートの学校番号に入力して下さい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7"/>
      <c r="U67" s="83"/>
      <c r="V67" s="236"/>
      <c r="W67" s="237"/>
      <c r="X67" s="238"/>
    </row>
    <row r="68" spans="1:29" ht="9.75" customHeight="1">
      <c r="A68" s="186">
        <f>基本登録!$B$1</f>
        <v>0</v>
      </c>
      <c r="B68" s="187"/>
      <c r="C68" s="188"/>
      <c r="D68" s="252"/>
      <c r="E68" s="258" t="s">
        <v>50</v>
      </c>
      <c r="F68" s="254"/>
      <c r="G68" s="261" t="s">
        <v>20</v>
      </c>
      <c r="H68" s="262"/>
      <c r="I68" s="263"/>
      <c r="J68" s="267">
        <f>基本登録!$B$3</f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9"/>
      <c r="U68" s="239"/>
      <c r="V68" s="240"/>
      <c r="W68" s="240"/>
      <c r="X68" s="240"/>
    </row>
    <row r="69" spans="1:29" ht="16.5" customHeight="1">
      <c r="A69" s="189"/>
      <c r="B69" s="190"/>
      <c r="C69" s="191"/>
      <c r="D69" s="252"/>
      <c r="E69" s="259"/>
      <c r="F69" s="254"/>
      <c r="G69" s="264"/>
      <c r="H69" s="265"/>
      <c r="I69" s="266"/>
      <c r="J69" s="270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41"/>
      <c r="V69" s="243" t="s">
        <v>19</v>
      </c>
      <c r="W69" s="245" t="s">
        <v>11</v>
      </c>
      <c r="X69" s="246"/>
    </row>
    <row r="70" spans="1:29" ht="27" customHeight="1">
      <c r="A70" s="192"/>
      <c r="B70" s="193"/>
      <c r="C70" s="194"/>
      <c r="D70" s="253"/>
      <c r="E70" s="260"/>
      <c r="F70" s="242"/>
      <c r="G70" s="273" t="s">
        <v>18</v>
      </c>
      <c r="H70" s="274"/>
      <c r="I70" s="275"/>
      <c r="J70" s="80"/>
      <c r="K70" s="81"/>
      <c r="L70" s="81"/>
      <c r="M70" s="81" t="s">
        <v>35</v>
      </c>
      <c r="N70" s="81"/>
      <c r="O70" s="81"/>
      <c r="P70" s="81" t="s">
        <v>38</v>
      </c>
      <c r="Q70" s="63"/>
      <c r="R70" s="81" t="s">
        <v>39</v>
      </c>
      <c r="S70" s="58"/>
      <c r="T70" s="59"/>
      <c r="U70" s="242"/>
      <c r="V70" s="244"/>
      <c r="W70" s="247"/>
      <c r="X70" s="248"/>
    </row>
    <row r="71" spans="1:29" ht="4.5" customHeight="1"/>
    <row r="72" spans="1:29" ht="21.75" customHeight="1">
      <c r="A72" s="66" t="s">
        <v>10</v>
      </c>
      <c r="B72" s="276" t="s">
        <v>9</v>
      </c>
      <c r="C72" s="277"/>
      <c r="D72" s="277"/>
      <c r="E72" s="277"/>
      <c r="F72" s="278"/>
      <c r="G72" s="85" t="s">
        <v>8</v>
      </c>
      <c r="H72" s="293" t="str">
        <f>IFERROR(VLOOKUP(D65,基本登録!$B$8:$G$13,5,FALSE),"")</f>
        <v>予選</v>
      </c>
      <c r="I72" s="294"/>
      <c r="J72" s="294"/>
      <c r="K72" s="294"/>
      <c r="L72" s="295"/>
      <c r="M72" s="293" t="str">
        <f>IFERROR(VLOOKUP(D65,基本登録!$B$8:$G$13,6,FALSE),"")</f>
        <v>準決勝</v>
      </c>
      <c r="N72" s="294"/>
      <c r="O72" s="294"/>
      <c r="P72" s="294"/>
      <c r="Q72" s="295"/>
      <c r="R72" s="91"/>
      <c r="S72" s="277"/>
      <c r="T72" s="277"/>
      <c r="U72" s="277"/>
      <c r="V72" s="92"/>
      <c r="W72" s="280" t="s">
        <v>7</v>
      </c>
      <c r="X72" s="281"/>
    </row>
    <row r="73" spans="1:29" ht="21.75" customHeight="1">
      <c r="A73" s="71" t="str">
        <f>基本登録!$A$16</f>
        <v>１</v>
      </c>
      <c r="B73" s="282" t="str">
        <f>IF('秋季（男子）'!AC73="","",VLOOKUP(AC73,秋季!$B:$G,4,FALSE))</f>
        <v/>
      </c>
      <c r="C73" s="283"/>
      <c r="D73" s="283"/>
      <c r="E73" s="283"/>
      <c r="F73" s="284"/>
      <c r="G73" s="72" t="str">
        <f>IF('秋季（男子）'!AC73="","",VLOOKUP(AC73,秋季!$B:$G,5,FALSE))</f>
        <v/>
      </c>
      <c r="H73" s="84"/>
      <c r="I73" s="84"/>
      <c r="J73" s="84"/>
      <c r="K73" s="57"/>
      <c r="L73" s="89"/>
      <c r="M73" s="84"/>
      <c r="N73" s="84"/>
      <c r="O73" s="84"/>
      <c r="P73" s="57"/>
      <c r="Q73" s="89"/>
      <c r="R73" s="84"/>
      <c r="S73" s="84"/>
      <c r="T73" s="84"/>
      <c r="U73" s="57"/>
      <c r="V73" s="89"/>
      <c r="W73" s="177"/>
      <c r="X73" s="179"/>
      <c r="Y73" s="102"/>
      <c r="AC73" s="101" t="str">
        <f>秋季!B12</f>
        <v/>
      </c>
    </row>
    <row r="74" spans="1:29" ht="21.75" customHeight="1">
      <c r="A74" s="66" t="str">
        <f>基本登録!$A$17</f>
        <v>２</v>
      </c>
      <c r="B74" s="282" t="str">
        <f>IF('秋季（男子）'!AC74="","",VLOOKUP(AC74,秋季!$B:$G,4,FALSE))</f>
        <v/>
      </c>
      <c r="C74" s="283"/>
      <c r="D74" s="283"/>
      <c r="E74" s="283"/>
      <c r="F74" s="284"/>
      <c r="G74" s="72" t="str">
        <f>IF('秋季（男子）'!AC74="","",VLOOKUP(AC74,秋季!$B:$G,5,FALSE))</f>
        <v/>
      </c>
      <c r="H74" s="84"/>
      <c r="I74" s="84"/>
      <c r="J74" s="84"/>
      <c r="K74" s="57"/>
      <c r="L74" s="89"/>
      <c r="M74" s="84"/>
      <c r="N74" s="84"/>
      <c r="O74" s="84"/>
      <c r="P74" s="57"/>
      <c r="Q74" s="89"/>
      <c r="R74" s="84"/>
      <c r="S74" s="84"/>
      <c r="T74" s="84"/>
      <c r="U74" s="57"/>
      <c r="V74" s="89"/>
      <c r="W74" s="177"/>
      <c r="X74" s="179"/>
      <c r="AC74" s="101" t="str">
        <f>秋季!B13</f>
        <v/>
      </c>
    </row>
    <row r="75" spans="1:29" ht="21.75" customHeight="1">
      <c r="A75" s="66" t="str">
        <f>基本登録!$A$18</f>
        <v>３</v>
      </c>
      <c r="B75" s="282" t="str">
        <f>IF('秋季（男子）'!AC75="","",VLOOKUP(AC75,秋季!$B:$G,4,FALSE))</f>
        <v/>
      </c>
      <c r="C75" s="283"/>
      <c r="D75" s="283"/>
      <c r="E75" s="283"/>
      <c r="F75" s="284"/>
      <c r="G75" s="72" t="str">
        <f>IF('秋季（男子）'!AC75="","",VLOOKUP(AC75,秋季!$B:$G,5,FALSE))</f>
        <v/>
      </c>
      <c r="H75" s="84"/>
      <c r="I75" s="84"/>
      <c r="J75" s="84"/>
      <c r="K75" s="57"/>
      <c r="L75" s="89"/>
      <c r="M75" s="84"/>
      <c r="N75" s="84"/>
      <c r="O75" s="84"/>
      <c r="P75" s="57"/>
      <c r="Q75" s="89"/>
      <c r="R75" s="84"/>
      <c r="S75" s="84"/>
      <c r="T75" s="84"/>
      <c r="U75" s="57"/>
      <c r="V75" s="89"/>
      <c r="W75" s="177"/>
      <c r="X75" s="179"/>
      <c r="AC75" s="101" t="str">
        <f>秋季!B14</f>
        <v/>
      </c>
    </row>
    <row r="76" spans="1:29" ht="21.75" customHeight="1">
      <c r="A76" s="66" t="str">
        <f>基本登録!$A$19</f>
        <v>４</v>
      </c>
      <c r="B76" s="282" t="str">
        <f>IF('秋季（男子）'!AC76="","",VLOOKUP(AC76,秋季!$B:$G,4,FALSE))</f>
        <v/>
      </c>
      <c r="C76" s="283"/>
      <c r="D76" s="283"/>
      <c r="E76" s="283"/>
      <c r="F76" s="284"/>
      <c r="G76" s="72" t="str">
        <f>IF('秋季（男子）'!AC76="","",VLOOKUP(AC76,秋季!$B:$G,5,FALSE))</f>
        <v/>
      </c>
      <c r="H76" s="84"/>
      <c r="I76" s="84"/>
      <c r="J76" s="84"/>
      <c r="K76" s="57"/>
      <c r="L76" s="89"/>
      <c r="M76" s="84"/>
      <c r="N76" s="84"/>
      <c r="O76" s="84"/>
      <c r="P76" s="57"/>
      <c r="Q76" s="89"/>
      <c r="R76" s="84"/>
      <c r="S76" s="84"/>
      <c r="T76" s="84"/>
      <c r="U76" s="57"/>
      <c r="V76" s="89"/>
      <c r="W76" s="177"/>
      <c r="X76" s="179"/>
    </row>
    <row r="77" spans="1:29" ht="21.75" customHeight="1">
      <c r="A77" s="66" t="str">
        <f>基本登録!$A$20</f>
        <v>５</v>
      </c>
      <c r="B77" s="282" t="str">
        <f>IF('秋季（男子）'!AC77="","",VLOOKUP(AC77,秋季!$B:$G,4,FALSE))</f>
        <v/>
      </c>
      <c r="C77" s="283"/>
      <c r="D77" s="283"/>
      <c r="E77" s="283"/>
      <c r="F77" s="284"/>
      <c r="G77" s="72" t="str">
        <f>IF('秋季（男子）'!AC77="","",VLOOKUP(AC77,秋季!$B:$G,5,FALSE))</f>
        <v/>
      </c>
      <c r="H77" s="84"/>
      <c r="I77" s="84"/>
      <c r="J77" s="84"/>
      <c r="K77" s="57"/>
      <c r="L77" s="89"/>
      <c r="M77" s="84"/>
      <c r="N77" s="84"/>
      <c r="O77" s="84"/>
      <c r="P77" s="57"/>
      <c r="Q77" s="89"/>
      <c r="R77" s="84"/>
      <c r="S77" s="84"/>
      <c r="T77" s="84"/>
      <c r="U77" s="57"/>
      <c r="V77" s="89"/>
      <c r="W77" s="177"/>
      <c r="X77" s="179"/>
    </row>
    <row r="78" spans="1:29" ht="21.75" customHeight="1">
      <c r="A78" s="66" t="str">
        <f>基本登録!$A$21</f>
        <v>補</v>
      </c>
      <c r="B78" s="282" t="str">
        <f>IF('秋季（男子）'!AC78="","",VLOOKUP(AC78,秋季!$B:$G,4,FALSE))</f>
        <v/>
      </c>
      <c r="C78" s="283"/>
      <c r="D78" s="283"/>
      <c r="E78" s="283"/>
      <c r="F78" s="284"/>
      <c r="G78" s="72" t="str">
        <f>IF('秋季（男子）'!AC78="","",VLOOKUP(AC78,秋季!$B:$G,5,FALSE))</f>
        <v/>
      </c>
      <c r="H78" s="66"/>
      <c r="I78" s="66"/>
      <c r="J78" s="66"/>
      <c r="K78" s="88"/>
      <c r="L78" s="89"/>
      <c r="M78" s="66"/>
      <c r="N78" s="66"/>
      <c r="O78" s="66"/>
      <c r="P78" s="88"/>
      <c r="Q78" s="89"/>
      <c r="R78" s="66"/>
      <c r="S78" s="66"/>
      <c r="T78" s="66"/>
      <c r="U78" s="88"/>
      <c r="V78" s="89"/>
      <c r="W78" s="177"/>
      <c r="X78" s="179"/>
    </row>
    <row r="79" spans="1:29" ht="19.5" customHeight="1">
      <c r="A79" s="177"/>
      <c r="B79" s="285"/>
      <c r="C79" s="285"/>
      <c r="D79" s="285"/>
      <c r="E79" s="285"/>
      <c r="F79" s="285"/>
      <c r="G79" s="286"/>
      <c r="H79" s="280" t="s">
        <v>5</v>
      </c>
      <c r="I79" s="287"/>
      <c r="J79" s="287"/>
      <c r="K79" s="287"/>
      <c r="L79" s="89"/>
      <c r="M79" s="280" t="s">
        <v>5</v>
      </c>
      <c r="N79" s="287"/>
      <c r="O79" s="287"/>
      <c r="P79" s="287"/>
      <c r="Q79" s="89"/>
      <c r="R79" s="280" t="s">
        <v>5</v>
      </c>
      <c r="S79" s="287"/>
      <c r="T79" s="287"/>
      <c r="U79" s="287"/>
      <c r="V79" s="89"/>
      <c r="W79" s="177"/>
      <c r="X79" s="179"/>
    </row>
    <row r="80" spans="1:29" ht="24.75" customHeight="1">
      <c r="A80" s="276" t="s">
        <v>4</v>
      </c>
      <c r="B80" s="279"/>
      <c r="C80" s="279"/>
      <c r="D80" s="279"/>
      <c r="E80" s="279"/>
      <c r="F80" s="279"/>
      <c r="G80" s="278"/>
      <c r="H80" s="177"/>
      <c r="I80" s="178"/>
      <c r="J80" s="178"/>
      <c r="K80" s="178"/>
      <c r="L80" s="179"/>
      <c r="M80" s="177"/>
      <c r="N80" s="178"/>
      <c r="O80" s="178"/>
      <c r="P80" s="178"/>
      <c r="Q80" s="179"/>
      <c r="R80" s="177"/>
      <c r="S80" s="178"/>
      <c r="T80" s="178"/>
      <c r="U80" s="178"/>
      <c r="V80" s="179"/>
      <c r="W80" s="177"/>
      <c r="X80" s="179"/>
    </row>
    <row r="81" spans="1:29" ht="4.5" customHeight="1">
      <c r="A81" s="288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29" t="s">
        <v>2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90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249" t="s">
        <v>24</v>
      </c>
      <c r="W86" s="250"/>
      <c r="X86" s="251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233" t="str">
        <f>IF(AC94="","",VLOOKUP(AC94,秋季!$B$3:$C$20,2,FALSE))</f>
        <v/>
      </c>
      <c r="W87" s="234"/>
      <c r="X87" s="235"/>
    </row>
    <row r="88" spans="1:29" ht="27" customHeight="1">
      <c r="A88" s="177" t="s">
        <v>23</v>
      </c>
      <c r="B88" s="178"/>
      <c r="C88" s="179"/>
      <c r="D88" s="241"/>
      <c r="E88" s="82" t="s">
        <v>22</v>
      </c>
      <c r="F88" s="241"/>
      <c r="G88" s="249" t="s">
        <v>21</v>
      </c>
      <c r="H88" s="250"/>
      <c r="I88" s="251"/>
      <c r="J88" s="255" t="str">
        <f>基本登録!$B$2</f>
        <v>基本登録シートの学校番号に入力して下さい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83"/>
      <c r="V88" s="236"/>
      <c r="W88" s="237"/>
      <c r="X88" s="238"/>
    </row>
    <row r="89" spans="1:29" ht="9.75" customHeight="1">
      <c r="A89" s="186">
        <f>基本登録!$B$1</f>
        <v>0</v>
      </c>
      <c r="B89" s="187"/>
      <c r="C89" s="188"/>
      <c r="D89" s="252"/>
      <c r="E89" s="258" t="s">
        <v>50</v>
      </c>
      <c r="F89" s="254"/>
      <c r="G89" s="261" t="s">
        <v>20</v>
      </c>
      <c r="H89" s="262"/>
      <c r="I89" s="263"/>
      <c r="J89" s="267">
        <f>基本登録!$B$3</f>
        <v>0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9"/>
      <c r="V89" s="240"/>
      <c r="W89" s="240"/>
      <c r="X89" s="240"/>
    </row>
    <row r="90" spans="1:29" ht="16.5" customHeight="1">
      <c r="A90" s="189"/>
      <c r="B90" s="190"/>
      <c r="C90" s="191"/>
      <c r="D90" s="252"/>
      <c r="E90" s="259"/>
      <c r="F90" s="254"/>
      <c r="G90" s="264"/>
      <c r="H90" s="265"/>
      <c r="I90" s="266"/>
      <c r="J90" s="270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41"/>
      <c r="V90" s="243" t="s">
        <v>19</v>
      </c>
      <c r="W90" s="245" t="s">
        <v>11</v>
      </c>
      <c r="X90" s="246"/>
    </row>
    <row r="91" spans="1:29" ht="27" customHeight="1">
      <c r="A91" s="192"/>
      <c r="B91" s="193"/>
      <c r="C91" s="194"/>
      <c r="D91" s="253"/>
      <c r="E91" s="260"/>
      <c r="F91" s="242"/>
      <c r="G91" s="273" t="s">
        <v>18</v>
      </c>
      <c r="H91" s="274"/>
      <c r="I91" s="275"/>
      <c r="J91" s="80"/>
      <c r="K91" s="81"/>
      <c r="L91" s="81"/>
      <c r="M91" s="81"/>
      <c r="N91" s="81" t="s">
        <v>36</v>
      </c>
      <c r="O91" s="81"/>
      <c r="P91" s="81" t="s">
        <v>38</v>
      </c>
      <c r="Q91" s="63"/>
      <c r="R91" s="81" t="s">
        <v>39</v>
      </c>
      <c r="S91" s="58"/>
      <c r="T91" s="59"/>
      <c r="U91" s="242"/>
      <c r="V91" s="244"/>
      <c r="W91" s="247"/>
      <c r="X91" s="248"/>
    </row>
    <row r="92" spans="1:29" ht="4.5" customHeight="1"/>
    <row r="93" spans="1:29" ht="21.75" customHeight="1">
      <c r="A93" s="66" t="s">
        <v>10</v>
      </c>
      <c r="B93" s="276" t="s">
        <v>9</v>
      </c>
      <c r="C93" s="277"/>
      <c r="D93" s="277"/>
      <c r="E93" s="277"/>
      <c r="F93" s="278"/>
      <c r="G93" s="85" t="s">
        <v>8</v>
      </c>
      <c r="H93" s="293" t="str">
        <f>IFERROR(VLOOKUP(D86,基本登録!$B$8:$G$13,5,FALSE),"")</f>
        <v>予選</v>
      </c>
      <c r="I93" s="294"/>
      <c r="J93" s="294"/>
      <c r="K93" s="294"/>
      <c r="L93" s="295"/>
      <c r="M93" s="293" t="str">
        <f>IFERROR(VLOOKUP(D86,基本登録!$B$8:$G$13,6,FALSE),"")</f>
        <v>準決勝</v>
      </c>
      <c r="N93" s="294"/>
      <c r="O93" s="294"/>
      <c r="P93" s="294"/>
      <c r="Q93" s="295"/>
      <c r="R93" s="91"/>
      <c r="S93" s="277"/>
      <c r="T93" s="277"/>
      <c r="U93" s="277"/>
      <c r="V93" s="92"/>
      <c r="W93" s="280" t="s">
        <v>7</v>
      </c>
      <c r="X93" s="281"/>
    </row>
    <row r="94" spans="1:29" ht="21.75" customHeight="1">
      <c r="A94" s="71" t="str">
        <f>基本登録!$A$16</f>
        <v>１</v>
      </c>
      <c r="B94" s="282" t="str">
        <f>IF('秋季（男子）'!AC94="","",VLOOKUP(AC94,秋季!$B:$G,4,FALSE))</f>
        <v/>
      </c>
      <c r="C94" s="283"/>
      <c r="D94" s="283"/>
      <c r="E94" s="283"/>
      <c r="F94" s="284"/>
      <c r="G94" s="72" t="str">
        <f>IF('秋季（男子）'!AC94="","",VLOOKUP(AC94,秋季!$B:$G,5,FALSE))</f>
        <v/>
      </c>
      <c r="H94" s="84"/>
      <c r="I94" s="84"/>
      <c r="J94" s="84"/>
      <c r="K94" s="57"/>
      <c r="L94" s="89"/>
      <c r="M94" s="84"/>
      <c r="N94" s="84"/>
      <c r="O94" s="84"/>
      <c r="P94" s="57"/>
      <c r="Q94" s="89"/>
      <c r="R94" s="84"/>
      <c r="S94" s="84"/>
      <c r="T94" s="84"/>
      <c r="U94" s="57"/>
      <c r="V94" s="89"/>
      <c r="W94" s="177"/>
      <c r="X94" s="179"/>
      <c r="Y94" s="102"/>
      <c r="AC94" s="101" t="str">
        <f>秋季!B15</f>
        <v/>
      </c>
    </row>
    <row r="95" spans="1:29" ht="21.75" customHeight="1">
      <c r="A95" s="66" t="str">
        <f>基本登録!$A$17</f>
        <v>２</v>
      </c>
      <c r="B95" s="282" t="str">
        <f>IF('秋季（男子）'!AC95="","",VLOOKUP(AC95,秋季!$B:$G,4,FALSE))</f>
        <v/>
      </c>
      <c r="C95" s="283"/>
      <c r="D95" s="283"/>
      <c r="E95" s="283"/>
      <c r="F95" s="284"/>
      <c r="G95" s="72" t="str">
        <f>IF('秋季（男子）'!AC95="","",VLOOKUP(AC95,秋季!$B:$G,5,FALSE))</f>
        <v/>
      </c>
      <c r="H95" s="84"/>
      <c r="I95" s="84"/>
      <c r="J95" s="84"/>
      <c r="K95" s="57"/>
      <c r="L95" s="89"/>
      <c r="M95" s="84"/>
      <c r="N95" s="84"/>
      <c r="O95" s="84"/>
      <c r="P95" s="57"/>
      <c r="Q95" s="89"/>
      <c r="R95" s="84"/>
      <c r="S95" s="84"/>
      <c r="T95" s="84"/>
      <c r="U95" s="57"/>
      <c r="V95" s="89"/>
      <c r="W95" s="177"/>
      <c r="X95" s="179"/>
      <c r="AC95" s="101" t="str">
        <f>秋季!B16</f>
        <v/>
      </c>
    </row>
    <row r="96" spans="1:29" ht="21.75" customHeight="1">
      <c r="A96" s="66" t="str">
        <f>基本登録!$A$18</f>
        <v>３</v>
      </c>
      <c r="B96" s="282" t="str">
        <f>IF('秋季（男子）'!AC96="","",VLOOKUP(AC96,秋季!$B:$G,4,FALSE))</f>
        <v/>
      </c>
      <c r="C96" s="283"/>
      <c r="D96" s="283"/>
      <c r="E96" s="283"/>
      <c r="F96" s="284"/>
      <c r="G96" s="72" t="str">
        <f>IF('秋季（男子）'!AC96="","",VLOOKUP(AC96,秋季!$B:$G,5,FALSE))</f>
        <v/>
      </c>
      <c r="H96" s="84"/>
      <c r="I96" s="84"/>
      <c r="J96" s="84"/>
      <c r="K96" s="57"/>
      <c r="L96" s="89"/>
      <c r="M96" s="84"/>
      <c r="N96" s="84"/>
      <c r="O96" s="84"/>
      <c r="P96" s="57"/>
      <c r="Q96" s="89"/>
      <c r="R96" s="84"/>
      <c r="S96" s="84"/>
      <c r="T96" s="84"/>
      <c r="U96" s="57"/>
      <c r="V96" s="89"/>
      <c r="W96" s="177"/>
      <c r="X96" s="179"/>
      <c r="AC96" s="101" t="str">
        <f>秋季!B17</f>
        <v/>
      </c>
    </row>
    <row r="97" spans="1:24" ht="21.75" customHeight="1">
      <c r="A97" s="66" t="str">
        <f>基本登録!$A$19</f>
        <v>４</v>
      </c>
      <c r="B97" s="282" t="str">
        <f>IF('秋季（男子）'!AC97="","",VLOOKUP(AC97,秋季!$B:$G,4,FALSE))</f>
        <v/>
      </c>
      <c r="C97" s="283"/>
      <c r="D97" s="283"/>
      <c r="E97" s="283"/>
      <c r="F97" s="284"/>
      <c r="G97" s="72" t="str">
        <f>IF('秋季（男子）'!AC97="","",VLOOKUP(AC97,秋季!$B:$G,5,FALSE))</f>
        <v/>
      </c>
      <c r="H97" s="84"/>
      <c r="I97" s="84"/>
      <c r="J97" s="84"/>
      <c r="K97" s="57"/>
      <c r="L97" s="89"/>
      <c r="M97" s="84"/>
      <c r="N97" s="84"/>
      <c r="O97" s="84"/>
      <c r="P97" s="57"/>
      <c r="Q97" s="89"/>
      <c r="R97" s="84"/>
      <c r="S97" s="84"/>
      <c r="T97" s="84"/>
      <c r="U97" s="57"/>
      <c r="V97" s="89"/>
      <c r="W97" s="177"/>
      <c r="X97" s="179"/>
    </row>
    <row r="98" spans="1:24" ht="21.75" customHeight="1">
      <c r="A98" s="66" t="str">
        <f>基本登録!$A$20</f>
        <v>５</v>
      </c>
      <c r="B98" s="282" t="str">
        <f>IF('秋季（男子）'!AC98="","",VLOOKUP(AC98,秋季!$B:$G,4,FALSE))</f>
        <v/>
      </c>
      <c r="C98" s="283"/>
      <c r="D98" s="283"/>
      <c r="E98" s="283"/>
      <c r="F98" s="284"/>
      <c r="G98" s="72" t="str">
        <f>IF('秋季（男子）'!AC98="","",VLOOKUP(AC98,秋季!$B:$G,5,FALSE))</f>
        <v/>
      </c>
      <c r="H98" s="84"/>
      <c r="I98" s="84"/>
      <c r="J98" s="84"/>
      <c r="K98" s="57"/>
      <c r="L98" s="89"/>
      <c r="M98" s="84"/>
      <c r="N98" s="84"/>
      <c r="O98" s="84"/>
      <c r="P98" s="57"/>
      <c r="Q98" s="89"/>
      <c r="R98" s="84"/>
      <c r="S98" s="84"/>
      <c r="T98" s="84"/>
      <c r="U98" s="57"/>
      <c r="V98" s="89"/>
      <c r="W98" s="177"/>
      <c r="X98" s="179"/>
    </row>
    <row r="99" spans="1:24" ht="21.75" customHeight="1">
      <c r="A99" s="66" t="str">
        <f>基本登録!$A$21</f>
        <v>補</v>
      </c>
      <c r="B99" s="282" t="str">
        <f>IF('秋季（男子）'!AC99="","",VLOOKUP(AC99,秋季!$B:$G,4,FALSE))</f>
        <v/>
      </c>
      <c r="C99" s="283"/>
      <c r="D99" s="283"/>
      <c r="E99" s="283"/>
      <c r="F99" s="284"/>
      <c r="G99" s="72" t="str">
        <f>IF('秋季（男子）'!AC99="","",VLOOKUP(AC99,秋季!$B:$G,5,FALSE))</f>
        <v/>
      </c>
      <c r="H99" s="66"/>
      <c r="I99" s="66"/>
      <c r="J99" s="66"/>
      <c r="K99" s="88"/>
      <c r="L99" s="89"/>
      <c r="M99" s="66"/>
      <c r="N99" s="66"/>
      <c r="O99" s="66"/>
      <c r="P99" s="88"/>
      <c r="Q99" s="89"/>
      <c r="R99" s="66"/>
      <c r="S99" s="66"/>
      <c r="T99" s="66"/>
      <c r="U99" s="88"/>
      <c r="V99" s="89"/>
      <c r="W99" s="177"/>
      <c r="X99" s="179"/>
    </row>
    <row r="100" spans="1:24" ht="19.5" customHeight="1">
      <c r="A100" s="177"/>
      <c r="B100" s="285"/>
      <c r="C100" s="285"/>
      <c r="D100" s="285"/>
      <c r="E100" s="285"/>
      <c r="F100" s="285"/>
      <c r="G100" s="286"/>
      <c r="H100" s="280" t="s">
        <v>5</v>
      </c>
      <c r="I100" s="287"/>
      <c r="J100" s="287"/>
      <c r="K100" s="287"/>
      <c r="L100" s="89"/>
      <c r="M100" s="280" t="s">
        <v>5</v>
      </c>
      <c r="N100" s="287"/>
      <c r="O100" s="287"/>
      <c r="P100" s="287"/>
      <c r="Q100" s="89"/>
      <c r="R100" s="280" t="s">
        <v>5</v>
      </c>
      <c r="S100" s="287"/>
      <c r="T100" s="287"/>
      <c r="U100" s="287"/>
      <c r="V100" s="89"/>
      <c r="W100" s="177"/>
      <c r="X100" s="179"/>
    </row>
    <row r="101" spans="1:24" ht="24.75" customHeight="1">
      <c r="A101" s="276" t="s">
        <v>4</v>
      </c>
      <c r="B101" s="279"/>
      <c r="C101" s="279"/>
      <c r="D101" s="279"/>
      <c r="E101" s="279"/>
      <c r="F101" s="279"/>
      <c r="G101" s="278"/>
      <c r="H101" s="177"/>
      <c r="I101" s="178"/>
      <c r="J101" s="178"/>
      <c r="K101" s="178"/>
      <c r="L101" s="179"/>
      <c r="M101" s="177"/>
      <c r="N101" s="178"/>
      <c r="O101" s="178"/>
      <c r="P101" s="178"/>
      <c r="Q101" s="179"/>
      <c r="R101" s="177"/>
      <c r="S101" s="178"/>
      <c r="T101" s="178"/>
      <c r="U101" s="178"/>
      <c r="V101" s="179"/>
      <c r="W101" s="177"/>
      <c r="X101" s="179"/>
    </row>
    <row r="102" spans="1:24" ht="4.5" customHeight="1">
      <c r="A102" s="288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29" t="s">
        <v>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90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249" t="s">
        <v>24</v>
      </c>
      <c r="W107" s="250"/>
      <c r="X107" s="251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233" t="str">
        <f>IF(AC115="","",VLOOKUP(AC115,秋季!$B$3:$C$20,2,FALSE))</f>
        <v/>
      </c>
      <c r="W108" s="234"/>
      <c r="X108" s="235"/>
    </row>
    <row r="109" spans="1:24" ht="27" customHeight="1">
      <c r="A109" s="177" t="s">
        <v>23</v>
      </c>
      <c r="B109" s="178"/>
      <c r="C109" s="179"/>
      <c r="D109" s="241"/>
      <c r="E109" s="82" t="s">
        <v>22</v>
      </c>
      <c r="F109" s="241"/>
      <c r="G109" s="249" t="s">
        <v>21</v>
      </c>
      <c r="H109" s="250"/>
      <c r="I109" s="251"/>
      <c r="J109" s="255" t="str">
        <f>基本登録!$B$2</f>
        <v>基本登録シートの学校番号に入力して下さい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57"/>
      <c r="U109" s="83"/>
      <c r="V109" s="236"/>
      <c r="W109" s="237"/>
      <c r="X109" s="238"/>
    </row>
    <row r="110" spans="1:24" ht="9.75" customHeight="1">
      <c r="A110" s="186">
        <f>基本登録!$B$1</f>
        <v>0</v>
      </c>
      <c r="B110" s="187"/>
      <c r="C110" s="188"/>
      <c r="D110" s="252"/>
      <c r="E110" s="258" t="s">
        <v>50</v>
      </c>
      <c r="F110" s="254"/>
      <c r="G110" s="261" t="s">
        <v>20</v>
      </c>
      <c r="H110" s="262"/>
      <c r="I110" s="263"/>
      <c r="J110" s="267">
        <f>基本登録!$B$3</f>
        <v>0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9"/>
      <c r="U110" s="239"/>
      <c r="V110" s="240"/>
      <c r="W110" s="240"/>
      <c r="X110" s="240"/>
    </row>
    <row r="111" spans="1:24" ht="16.5" customHeight="1">
      <c r="A111" s="189"/>
      <c r="B111" s="190"/>
      <c r="C111" s="191"/>
      <c r="D111" s="252"/>
      <c r="E111" s="259"/>
      <c r="F111" s="254"/>
      <c r="G111" s="264"/>
      <c r="H111" s="265"/>
      <c r="I111" s="266"/>
      <c r="J111" s="270"/>
      <c r="K111" s="271"/>
      <c r="L111" s="271"/>
      <c r="M111" s="271"/>
      <c r="N111" s="271"/>
      <c r="O111" s="271"/>
      <c r="P111" s="271"/>
      <c r="Q111" s="271"/>
      <c r="R111" s="271"/>
      <c r="S111" s="271"/>
      <c r="T111" s="272"/>
      <c r="U111" s="241"/>
      <c r="V111" s="243" t="s">
        <v>19</v>
      </c>
      <c r="W111" s="245" t="s">
        <v>11</v>
      </c>
      <c r="X111" s="246"/>
    </row>
    <row r="112" spans="1:24" ht="27" customHeight="1">
      <c r="A112" s="192"/>
      <c r="B112" s="193"/>
      <c r="C112" s="194"/>
      <c r="D112" s="253"/>
      <c r="E112" s="260"/>
      <c r="F112" s="242"/>
      <c r="G112" s="273" t="s">
        <v>18</v>
      </c>
      <c r="H112" s="274"/>
      <c r="I112" s="275"/>
      <c r="J112" s="80"/>
      <c r="K112" s="81"/>
      <c r="L112" s="81"/>
      <c r="M112" s="81"/>
      <c r="N112" s="81"/>
      <c r="O112" s="81" t="s">
        <v>37</v>
      </c>
      <c r="P112" s="81" t="s">
        <v>38</v>
      </c>
      <c r="Q112" s="63"/>
      <c r="R112" s="81" t="s">
        <v>39</v>
      </c>
      <c r="S112" s="58"/>
      <c r="T112" s="59"/>
      <c r="U112" s="242"/>
      <c r="V112" s="244"/>
      <c r="W112" s="247"/>
      <c r="X112" s="248"/>
    </row>
    <row r="113" spans="1:29" ht="4.5" customHeight="1"/>
    <row r="114" spans="1:29" ht="21.75" customHeight="1">
      <c r="A114" s="66" t="s">
        <v>10</v>
      </c>
      <c r="B114" s="276" t="s">
        <v>9</v>
      </c>
      <c r="C114" s="277"/>
      <c r="D114" s="277"/>
      <c r="E114" s="277"/>
      <c r="F114" s="278"/>
      <c r="G114" s="85" t="s">
        <v>8</v>
      </c>
      <c r="H114" s="293" t="str">
        <f>IFERROR(VLOOKUP(D107,基本登録!$B$8:$G$13,5,FALSE),"")</f>
        <v>予選</v>
      </c>
      <c r="I114" s="294"/>
      <c r="J114" s="294"/>
      <c r="K114" s="294"/>
      <c r="L114" s="295"/>
      <c r="M114" s="293" t="str">
        <f>IFERROR(VLOOKUP(D107,基本登録!$B$8:$G$13,6,FALSE),"")</f>
        <v>準決勝</v>
      </c>
      <c r="N114" s="294"/>
      <c r="O114" s="294"/>
      <c r="P114" s="294"/>
      <c r="Q114" s="295"/>
      <c r="R114" s="91"/>
      <c r="S114" s="277"/>
      <c r="T114" s="277"/>
      <c r="U114" s="277"/>
      <c r="V114" s="92"/>
      <c r="W114" s="280" t="s">
        <v>7</v>
      </c>
      <c r="X114" s="281"/>
    </row>
    <row r="115" spans="1:29" ht="21.75" customHeight="1">
      <c r="A115" s="71" t="str">
        <f>基本登録!$A$16</f>
        <v>１</v>
      </c>
      <c r="B115" s="282" t="str">
        <f>IF('秋季（男子）'!AC115="","",VLOOKUP(AC115,秋季!$B:$G,4,FALSE))</f>
        <v/>
      </c>
      <c r="C115" s="283"/>
      <c r="D115" s="283"/>
      <c r="E115" s="283"/>
      <c r="F115" s="284"/>
      <c r="G115" s="72" t="str">
        <f>IF('秋季（男子）'!AC115="","",VLOOKUP(AC115,秋季!$B:$G,5,FALSE))</f>
        <v/>
      </c>
      <c r="H115" s="84"/>
      <c r="I115" s="84"/>
      <c r="J115" s="84"/>
      <c r="K115" s="57"/>
      <c r="L115" s="89"/>
      <c r="M115" s="84"/>
      <c r="N115" s="84"/>
      <c r="O115" s="84"/>
      <c r="P115" s="57"/>
      <c r="Q115" s="89"/>
      <c r="R115" s="84"/>
      <c r="S115" s="84"/>
      <c r="T115" s="84"/>
      <c r="U115" s="57"/>
      <c r="V115" s="89"/>
      <c r="W115" s="177"/>
      <c r="X115" s="179"/>
      <c r="Y115" s="102"/>
      <c r="AC115" s="101" t="str">
        <f>秋季!B18</f>
        <v/>
      </c>
    </row>
    <row r="116" spans="1:29" ht="21.75" customHeight="1">
      <c r="A116" s="66" t="str">
        <f>基本登録!$A$17</f>
        <v>２</v>
      </c>
      <c r="B116" s="282" t="str">
        <f>IF('秋季（男子）'!AC116="","",VLOOKUP(AC116,秋季!$B:$G,4,FALSE))</f>
        <v/>
      </c>
      <c r="C116" s="283"/>
      <c r="D116" s="283"/>
      <c r="E116" s="283"/>
      <c r="F116" s="284"/>
      <c r="G116" s="72" t="str">
        <f>IF('秋季（男子）'!AC116="","",VLOOKUP(AC116,秋季!$B:$G,5,FALSE))</f>
        <v/>
      </c>
      <c r="H116" s="84"/>
      <c r="I116" s="84"/>
      <c r="J116" s="84"/>
      <c r="K116" s="57"/>
      <c r="L116" s="89"/>
      <c r="M116" s="84"/>
      <c r="N116" s="84"/>
      <c r="O116" s="84"/>
      <c r="P116" s="57"/>
      <c r="Q116" s="89"/>
      <c r="R116" s="84"/>
      <c r="S116" s="84"/>
      <c r="T116" s="84"/>
      <c r="U116" s="57"/>
      <c r="V116" s="89"/>
      <c r="W116" s="177"/>
      <c r="X116" s="179"/>
      <c r="AC116" s="101" t="str">
        <f>秋季!B19</f>
        <v/>
      </c>
    </row>
    <row r="117" spans="1:29" ht="21.75" customHeight="1">
      <c r="A117" s="66" t="str">
        <f>基本登録!$A$18</f>
        <v>３</v>
      </c>
      <c r="B117" s="282" t="str">
        <f>IF('秋季（男子）'!AC117="","",VLOOKUP(AC117,秋季!$B:$G,4,FALSE))</f>
        <v/>
      </c>
      <c r="C117" s="283"/>
      <c r="D117" s="283"/>
      <c r="E117" s="283"/>
      <c r="F117" s="284"/>
      <c r="G117" s="72" t="str">
        <f>IF('秋季（男子）'!AC117="","",VLOOKUP(AC117,秋季!$B:$G,5,FALSE))</f>
        <v/>
      </c>
      <c r="H117" s="84"/>
      <c r="I117" s="84"/>
      <c r="J117" s="84"/>
      <c r="K117" s="57"/>
      <c r="L117" s="89"/>
      <c r="M117" s="84"/>
      <c r="N117" s="84"/>
      <c r="O117" s="84"/>
      <c r="P117" s="57"/>
      <c r="Q117" s="89"/>
      <c r="R117" s="84"/>
      <c r="S117" s="84"/>
      <c r="T117" s="84"/>
      <c r="U117" s="57"/>
      <c r="V117" s="89"/>
      <c r="W117" s="177"/>
      <c r="X117" s="179"/>
      <c r="AC117" s="101" t="str">
        <f>秋季!B20</f>
        <v/>
      </c>
    </row>
    <row r="118" spans="1:29" ht="21.75" customHeight="1">
      <c r="A118" s="66" t="str">
        <f>基本登録!$A$19</f>
        <v>４</v>
      </c>
      <c r="B118" s="282" t="str">
        <f>IF('秋季（男子）'!AC118="","",VLOOKUP(AC118,秋季!$B:$G,4,FALSE))</f>
        <v/>
      </c>
      <c r="C118" s="283"/>
      <c r="D118" s="283"/>
      <c r="E118" s="283"/>
      <c r="F118" s="284"/>
      <c r="G118" s="72" t="str">
        <f>IF('秋季（男子）'!AC118="","",VLOOKUP(AC118,秋季!$B:$G,5,FALSE))</f>
        <v/>
      </c>
      <c r="H118" s="84"/>
      <c r="I118" s="84"/>
      <c r="J118" s="84"/>
      <c r="K118" s="57"/>
      <c r="L118" s="89"/>
      <c r="M118" s="84"/>
      <c r="N118" s="84"/>
      <c r="O118" s="84"/>
      <c r="P118" s="57"/>
      <c r="Q118" s="89"/>
      <c r="R118" s="84"/>
      <c r="S118" s="84"/>
      <c r="T118" s="84"/>
      <c r="U118" s="57"/>
      <c r="V118" s="89"/>
      <c r="W118" s="177"/>
      <c r="X118" s="179"/>
    </row>
    <row r="119" spans="1:29" ht="21.75" customHeight="1">
      <c r="A119" s="66" t="str">
        <f>基本登録!$A$20</f>
        <v>５</v>
      </c>
      <c r="B119" s="282" t="str">
        <f>IF('秋季（男子）'!AC119="","",VLOOKUP(AC119,秋季!$B:$G,4,FALSE))</f>
        <v/>
      </c>
      <c r="C119" s="283"/>
      <c r="D119" s="283"/>
      <c r="E119" s="283"/>
      <c r="F119" s="284"/>
      <c r="G119" s="72" t="str">
        <f>IF('秋季（男子）'!AC119="","",VLOOKUP(AC119,秋季!$B:$G,5,FALSE))</f>
        <v/>
      </c>
      <c r="H119" s="84"/>
      <c r="I119" s="84"/>
      <c r="J119" s="84"/>
      <c r="K119" s="57"/>
      <c r="L119" s="89"/>
      <c r="M119" s="84"/>
      <c r="N119" s="84"/>
      <c r="O119" s="84"/>
      <c r="P119" s="57"/>
      <c r="Q119" s="89"/>
      <c r="R119" s="84"/>
      <c r="S119" s="84"/>
      <c r="T119" s="84"/>
      <c r="U119" s="57"/>
      <c r="V119" s="89"/>
      <c r="W119" s="177"/>
      <c r="X119" s="179"/>
    </row>
    <row r="120" spans="1:29" ht="21.75" customHeight="1">
      <c r="A120" s="66" t="str">
        <f>基本登録!$A$21</f>
        <v>補</v>
      </c>
      <c r="B120" s="282" t="str">
        <f>IF('秋季（男子）'!AC120="","",VLOOKUP(AC120,秋季!$B:$G,4,FALSE))</f>
        <v/>
      </c>
      <c r="C120" s="283"/>
      <c r="D120" s="283"/>
      <c r="E120" s="283"/>
      <c r="F120" s="284"/>
      <c r="G120" s="72" t="str">
        <f>IF('秋季（男子）'!AC120="","",VLOOKUP(AC120,秋季!$B:$G,5,FALSE))</f>
        <v/>
      </c>
      <c r="H120" s="66"/>
      <c r="I120" s="66"/>
      <c r="J120" s="66"/>
      <c r="K120" s="88"/>
      <c r="L120" s="89"/>
      <c r="M120" s="66"/>
      <c r="N120" s="66"/>
      <c r="O120" s="66"/>
      <c r="P120" s="88"/>
      <c r="Q120" s="89"/>
      <c r="R120" s="66"/>
      <c r="S120" s="66"/>
      <c r="T120" s="66"/>
      <c r="U120" s="88"/>
      <c r="V120" s="89"/>
      <c r="W120" s="177"/>
      <c r="X120" s="179"/>
    </row>
    <row r="121" spans="1:29" ht="19.5" customHeight="1">
      <c r="A121" s="177"/>
      <c r="B121" s="285"/>
      <c r="C121" s="285"/>
      <c r="D121" s="285"/>
      <c r="E121" s="285"/>
      <c r="F121" s="285"/>
      <c r="G121" s="286"/>
      <c r="H121" s="280" t="s">
        <v>5</v>
      </c>
      <c r="I121" s="287"/>
      <c r="J121" s="287"/>
      <c r="K121" s="287"/>
      <c r="L121" s="89"/>
      <c r="M121" s="280" t="s">
        <v>5</v>
      </c>
      <c r="N121" s="287"/>
      <c r="O121" s="287"/>
      <c r="P121" s="287"/>
      <c r="Q121" s="89"/>
      <c r="R121" s="280" t="s">
        <v>5</v>
      </c>
      <c r="S121" s="287"/>
      <c r="T121" s="287"/>
      <c r="U121" s="287"/>
      <c r="V121" s="89"/>
      <c r="W121" s="177"/>
      <c r="X121" s="179"/>
    </row>
    <row r="122" spans="1:29" ht="24.75" customHeight="1">
      <c r="A122" s="276" t="s">
        <v>4</v>
      </c>
      <c r="B122" s="279"/>
      <c r="C122" s="279"/>
      <c r="D122" s="279"/>
      <c r="E122" s="279"/>
      <c r="F122" s="279"/>
      <c r="G122" s="278"/>
      <c r="H122" s="177"/>
      <c r="I122" s="178"/>
      <c r="J122" s="178"/>
      <c r="K122" s="178"/>
      <c r="L122" s="179"/>
      <c r="M122" s="177"/>
      <c r="N122" s="178"/>
      <c r="O122" s="178"/>
      <c r="P122" s="178"/>
      <c r="Q122" s="179"/>
      <c r="R122" s="177"/>
      <c r="S122" s="178"/>
      <c r="T122" s="178"/>
      <c r="U122" s="178"/>
      <c r="V122" s="179"/>
      <c r="W122" s="177"/>
      <c r="X122" s="179"/>
    </row>
    <row r="123" spans="1:29" ht="4.5" customHeight="1">
      <c r="A123" s="288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29" t="s">
        <v>2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90"/>
      <c r="R125" s="231"/>
      <c r="S125" s="231"/>
      <c r="T125" s="231"/>
      <c r="U125" s="231"/>
      <c r="V125" s="231"/>
      <c r="W125" s="231"/>
      <c r="X125" s="231"/>
    </row>
    <row r="126" spans="1:29" ht="39.75" customHeight="1"/>
  </sheetData>
  <sheetProtection sheet="1" objects="1" scenarios="1"/>
  <mergeCells count="294"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G112:I112"/>
    <mergeCell ref="B114:F114"/>
    <mergeCell ref="S114:U114"/>
    <mergeCell ref="W114:X114"/>
    <mergeCell ref="F109:F112"/>
    <mergeCell ref="G109:I109"/>
    <mergeCell ref="B115:F115"/>
    <mergeCell ref="W115:X115"/>
    <mergeCell ref="B116:F116"/>
    <mergeCell ref="W116:X116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J109:T109"/>
    <mergeCell ref="A110:C112"/>
    <mergeCell ref="E110:E112"/>
    <mergeCell ref="G110:I111"/>
    <mergeCell ref="J110:T111"/>
    <mergeCell ref="A102:X102"/>
    <mergeCell ref="A103:Q103"/>
    <mergeCell ref="R103:X104"/>
    <mergeCell ref="A104:P104"/>
    <mergeCell ref="A107:C108"/>
    <mergeCell ref="U110:X110"/>
    <mergeCell ref="U111:U112"/>
    <mergeCell ref="V111:V112"/>
    <mergeCell ref="W111:X112"/>
    <mergeCell ref="A101:G101"/>
    <mergeCell ref="H101:L101"/>
    <mergeCell ref="M101:Q101"/>
    <mergeCell ref="R101:V101"/>
    <mergeCell ref="W101:X101"/>
    <mergeCell ref="B97:F97"/>
    <mergeCell ref="W97:X97"/>
    <mergeCell ref="B98:F98"/>
    <mergeCell ref="W98:X98"/>
    <mergeCell ref="B99:F99"/>
    <mergeCell ref="G91:I91"/>
    <mergeCell ref="B93:F93"/>
    <mergeCell ref="S93:U93"/>
    <mergeCell ref="W93:X93"/>
    <mergeCell ref="F88:F91"/>
    <mergeCell ref="G88:I88"/>
    <mergeCell ref="W99:X99"/>
    <mergeCell ref="B94:F94"/>
    <mergeCell ref="W94:X94"/>
    <mergeCell ref="B95:F95"/>
    <mergeCell ref="W95:X95"/>
    <mergeCell ref="B96:F96"/>
    <mergeCell ref="W96:X96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U89:X89"/>
    <mergeCell ref="U90:U91"/>
    <mergeCell ref="V90:V91"/>
    <mergeCell ref="W90:X91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B72:F72"/>
    <mergeCell ref="S72:U72"/>
    <mergeCell ref="W72:X72"/>
    <mergeCell ref="F67:F70"/>
    <mergeCell ref="G67:I67"/>
    <mergeCell ref="W78:X78"/>
    <mergeCell ref="B73:F73"/>
    <mergeCell ref="W73:X73"/>
    <mergeCell ref="B74:F74"/>
    <mergeCell ref="W74:X74"/>
    <mergeCell ref="B75:F75"/>
    <mergeCell ref="W75:X75"/>
    <mergeCell ref="W59:X59"/>
    <mergeCell ref="B55:F55"/>
    <mergeCell ref="W55:X55"/>
    <mergeCell ref="B56:F56"/>
    <mergeCell ref="W56:X56"/>
    <mergeCell ref="B57:F57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J67:T67"/>
    <mergeCell ref="A68:C70"/>
    <mergeCell ref="E68:E70"/>
    <mergeCell ref="G68:I69"/>
    <mergeCell ref="J68:T69"/>
    <mergeCell ref="A60:X60"/>
    <mergeCell ref="A61:Q61"/>
    <mergeCell ref="R61:X62"/>
    <mergeCell ref="W51:X51"/>
    <mergeCell ref="F46:F49"/>
    <mergeCell ref="G46:I46"/>
    <mergeCell ref="W57:X57"/>
    <mergeCell ref="B52:F52"/>
    <mergeCell ref="W52:X52"/>
    <mergeCell ref="B53:F53"/>
    <mergeCell ref="W53:X53"/>
    <mergeCell ref="B54:F54"/>
    <mergeCell ref="W54:X54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J46:T46"/>
    <mergeCell ref="A47:C49"/>
    <mergeCell ref="E47:E49"/>
    <mergeCell ref="G47:I48"/>
    <mergeCell ref="J47:T48"/>
    <mergeCell ref="A39:X39"/>
    <mergeCell ref="A40:Q40"/>
    <mergeCell ref="R40:X41"/>
    <mergeCell ref="A41:P41"/>
    <mergeCell ref="A44:C45"/>
    <mergeCell ref="U47:X47"/>
    <mergeCell ref="U48:U49"/>
    <mergeCell ref="V48:V49"/>
    <mergeCell ref="W48:X49"/>
    <mergeCell ref="G49:I49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B30:F30"/>
    <mergeCell ref="S30:U30"/>
    <mergeCell ref="W30:X30"/>
    <mergeCell ref="W36:X36"/>
    <mergeCell ref="B31:F31"/>
    <mergeCell ref="W31:X31"/>
    <mergeCell ref="B32:F32"/>
    <mergeCell ref="W32:X32"/>
    <mergeCell ref="B33:F33"/>
    <mergeCell ref="W33:X33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B9:F9"/>
    <mergeCell ref="S9:U9"/>
    <mergeCell ref="W9:X9"/>
    <mergeCell ref="B10:F10"/>
    <mergeCell ref="W10:X10"/>
    <mergeCell ref="H9:L9"/>
    <mergeCell ref="M9:Q9"/>
    <mergeCell ref="B11:F11"/>
    <mergeCell ref="W11:X11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H93:L93"/>
    <mergeCell ref="M93:Q93"/>
    <mergeCell ref="H114:L114"/>
    <mergeCell ref="M114:Q114"/>
    <mergeCell ref="H30:L30"/>
    <mergeCell ref="M30:Q30"/>
    <mergeCell ref="H51:L51"/>
    <mergeCell ref="M51:Q51"/>
    <mergeCell ref="H72:L72"/>
    <mergeCell ref="M72:Q72"/>
    <mergeCell ref="D44:U45"/>
    <mergeCell ref="B51:F51"/>
    <mergeCell ref="S51:U51"/>
    <mergeCell ref="A59:G59"/>
    <mergeCell ref="H59:L59"/>
    <mergeCell ref="M59:Q59"/>
    <mergeCell ref="R59:V59"/>
    <mergeCell ref="A62:P62"/>
    <mergeCell ref="A65:C66"/>
    <mergeCell ref="U68:X68"/>
    <mergeCell ref="U69:U70"/>
    <mergeCell ref="V69:V70"/>
    <mergeCell ref="W69:X70"/>
    <mergeCell ref="G70:I70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6600"/>
  </sheetPr>
  <dimension ref="A1:AD126"/>
  <sheetViews>
    <sheetView view="pageBreakPreview" zoomScale="70" zoomScaleNormal="100" zoomScaleSheetLayoutView="70" workbookViewId="0">
      <selection activeCell="G1" sqref="G1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2" customWidth="1"/>
    <col min="29" max="29" width="8.1640625" style="101" customWidth="1"/>
    <col min="30" max="30" width="4.83203125" style="52" bestFit="1" customWidth="1"/>
    <col min="31" max="52" width="2.6640625" style="52" customWidth="1"/>
    <col min="53" max="16384" width="8.83203125" style="52"/>
  </cols>
  <sheetData>
    <row r="1" spans="1:30" ht="34.5" customHeight="1"/>
    <row r="2" spans="1:30" ht="24.75" customHeight="1">
      <c r="A2" s="169" t="s">
        <v>12</v>
      </c>
      <c r="B2" s="169"/>
      <c r="C2" s="169"/>
      <c r="D2" s="172" t="str">
        <f>基本登録!$B$11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IF(VLOOKUP(AC10,秋季!$J:$O,2,FALSE)="","",VLOOKUP(AC10,秋季!$J:$O,2,FALSE))</f>
        <v/>
      </c>
      <c r="W3" s="234"/>
      <c r="X3" s="235"/>
    </row>
    <row r="4" spans="1:30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30" ht="9.75" customHeight="1">
      <c r="A5" s="186">
        <f>基本登録!$B$1</f>
        <v>0</v>
      </c>
      <c r="B5" s="187"/>
      <c r="C5" s="188"/>
      <c r="D5" s="252"/>
      <c r="E5" s="258" t="s">
        <v>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30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30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/>
      <c r="L7" s="81"/>
      <c r="M7" s="81"/>
      <c r="N7" s="81"/>
      <c r="O7" s="81"/>
      <c r="P7" s="81" t="s">
        <v>38</v>
      </c>
      <c r="Q7" s="63"/>
      <c r="R7" s="81" t="s">
        <v>39</v>
      </c>
      <c r="S7" s="58"/>
      <c r="T7" s="59"/>
      <c r="U7" s="242"/>
      <c r="V7" s="244"/>
      <c r="W7" s="247"/>
      <c r="X7" s="248"/>
    </row>
    <row r="8" spans="1:30" ht="4.5" customHeight="1"/>
    <row r="9" spans="1:30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293" t="str">
        <f>IFERROR(VLOOKUP(D2,基本登録!$B$8:$G$13,5,FALSE),"")</f>
        <v>予選</v>
      </c>
      <c r="I9" s="294"/>
      <c r="J9" s="294"/>
      <c r="K9" s="294"/>
      <c r="L9" s="295"/>
      <c r="M9" s="293" t="str">
        <f>IFERROR(VLOOKUP(D2,基本登録!$B$8:$G$13,6,FALSE),"")</f>
        <v>準決勝</v>
      </c>
      <c r="N9" s="294"/>
      <c r="O9" s="294"/>
      <c r="P9" s="294"/>
      <c r="Q9" s="295"/>
      <c r="R9" s="86"/>
      <c r="S9" s="279"/>
      <c r="T9" s="279"/>
      <c r="U9" s="279"/>
      <c r="V9" s="87"/>
      <c r="W9" s="280" t="s">
        <v>7</v>
      </c>
      <c r="X9" s="281"/>
    </row>
    <row r="10" spans="1:30" ht="21.75" customHeight="1">
      <c r="A10" s="71" t="str">
        <f>基本登録!$A$16</f>
        <v>１</v>
      </c>
      <c r="B10" s="282" t="str">
        <f>IF('秋季（女子）'!AC10="","",VLOOKUP(AC10,秋季!$J:$O,4,FALSE))</f>
        <v/>
      </c>
      <c r="C10" s="283"/>
      <c r="D10" s="283"/>
      <c r="E10" s="283"/>
      <c r="F10" s="284"/>
      <c r="G10" s="72" t="str">
        <f>IF('秋季（女子）'!AC10="","",VLOOKUP(AC10,秋季!$J:$O,5,FALSE))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AC10" s="101" t="str">
        <f>秋季!J3</f>
        <v/>
      </c>
      <c r="AD10" s="102"/>
    </row>
    <row r="11" spans="1:30" ht="21.75" customHeight="1">
      <c r="A11" s="66" t="str">
        <f>基本登録!$A$17</f>
        <v>２</v>
      </c>
      <c r="B11" s="282" t="str">
        <f>IF('秋季（女子）'!AC11="","",VLOOKUP(AC11,秋季!$J:$O,4,FALSE))</f>
        <v/>
      </c>
      <c r="C11" s="283"/>
      <c r="D11" s="283"/>
      <c r="E11" s="283"/>
      <c r="F11" s="284"/>
      <c r="G11" s="72" t="str">
        <f>IF('秋季（女子）'!AC11="","",VLOOKUP(AC11,秋季!$J:$O,5,FALSE))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  <c r="AC11" s="101" t="str">
        <f>秋季!J4</f>
        <v/>
      </c>
    </row>
    <row r="12" spans="1:30" ht="21.75" customHeight="1">
      <c r="A12" s="66" t="str">
        <f>基本登録!$A$18</f>
        <v>３</v>
      </c>
      <c r="B12" s="282" t="str">
        <f>IF('秋季（女子）'!AC12="","",VLOOKUP(AC12,秋季!$J:$O,4,FALSE))</f>
        <v/>
      </c>
      <c r="C12" s="283"/>
      <c r="D12" s="283"/>
      <c r="E12" s="283"/>
      <c r="F12" s="284"/>
      <c r="G12" s="72" t="str">
        <f>IF('秋季（女子）'!AC12="","",VLOOKUP(AC12,秋季!$J:$O,5,FALSE))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  <c r="AC12" s="101" t="str">
        <f>秋季!J5</f>
        <v/>
      </c>
    </row>
    <row r="13" spans="1:30" ht="21.75" customHeight="1">
      <c r="A13" s="66" t="str">
        <f>基本登録!$A$19</f>
        <v>４</v>
      </c>
      <c r="B13" s="282" t="str">
        <f>IF('秋季（女子）'!AC13="","",VLOOKUP(AC13,秋季!$J:$O,4,FALSE))</f>
        <v/>
      </c>
      <c r="C13" s="283"/>
      <c r="D13" s="283"/>
      <c r="E13" s="283"/>
      <c r="F13" s="284"/>
      <c r="G13" s="72" t="str">
        <f>IF('秋季（女子）'!AC13="","",VLOOKUP(AC13,秋季!$J:$O,5,FALSE))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</row>
    <row r="14" spans="1:30" ht="21.75" customHeight="1">
      <c r="A14" s="66" t="str">
        <f>基本登録!$A$20</f>
        <v>５</v>
      </c>
      <c r="B14" s="282" t="str">
        <f>IF('秋季（女子）'!AC14="","",VLOOKUP(AC14,秋季!$J:$O,4,FALSE))</f>
        <v/>
      </c>
      <c r="C14" s="283"/>
      <c r="D14" s="283"/>
      <c r="E14" s="283"/>
      <c r="F14" s="284"/>
      <c r="G14" s="72" t="str">
        <f>IF('秋季（女子）'!AC14="","",VLOOKUP(AC14,秋季!$J:$O,5,FALSE))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</row>
    <row r="15" spans="1:30" ht="21.75" customHeight="1">
      <c r="A15" s="66" t="str">
        <f>基本登録!$A$21</f>
        <v>補</v>
      </c>
      <c r="B15" s="282" t="str">
        <f>IF('秋季（女子）'!AC15="","",VLOOKUP(AC15,秋季!$J:$O,4,FALSE))</f>
        <v/>
      </c>
      <c r="C15" s="283"/>
      <c r="D15" s="283"/>
      <c r="E15" s="283"/>
      <c r="F15" s="284"/>
      <c r="G15" s="72" t="str">
        <f>IF('秋季（女子）'!AC15="","",VLOOKUP(AC15,秋季!$J:$O,5,FALSE))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</row>
    <row r="16" spans="1:30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IF(VLOOKUP(AC31,秋季!$J:$O,2,FALSE)="","",VLOOKUP(AC31,秋季!$J:$O,2,FALSE))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/>
      <c r="K28" s="81" t="s">
        <v>33</v>
      </c>
      <c r="L28" s="81"/>
      <c r="M28" s="81"/>
      <c r="N28" s="81"/>
      <c r="O28" s="81"/>
      <c r="P28" s="81" t="s">
        <v>38</v>
      </c>
      <c r="Q28" s="63"/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293" t="str">
        <f>IFERROR(VLOOKUP(D23,基本登録!$B$8:$G$13,5,FALSE),"")</f>
        <v>予選</v>
      </c>
      <c r="I30" s="294"/>
      <c r="J30" s="294"/>
      <c r="K30" s="294"/>
      <c r="L30" s="295"/>
      <c r="M30" s="293" t="str">
        <f>IFERROR(VLOOKUP(D23,基本登録!$B$8:$G$13,6,FALSE),"")</f>
        <v>準決勝</v>
      </c>
      <c r="N30" s="294"/>
      <c r="O30" s="294"/>
      <c r="P30" s="294"/>
      <c r="Q30" s="295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IF('秋季（女子）'!AC31="","",VLOOKUP(AC31,秋季!$J:$O,4,FALSE))</f>
        <v/>
      </c>
      <c r="C31" s="283"/>
      <c r="D31" s="283"/>
      <c r="E31" s="283"/>
      <c r="F31" s="284"/>
      <c r="G31" s="72" t="str">
        <f>IF('秋季（女子）'!AC31="","",VLOOKUP(AC31,秋季!$J:$O,5,FALSE))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102"/>
      <c r="AC31" s="101" t="str">
        <f>秋季!J6</f>
        <v/>
      </c>
    </row>
    <row r="32" spans="1:29" ht="21.75" customHeight="1">
      <c r="A32" s="66" t="str">
        <f>基本登録!$A$17</f>
        <v>２</v>
      </c>
      <c r="B32" s="282" t="str">
        <f>IF('秋季（女子）'!AC32="","",VLOOKUP(AC32,秋季!$J:$O,4,FALSE))</f>
        <v/>
      </c>
      <c r="C32" s="283"/>
      <c r="D32" s="283"/>
      <c r="E32" s="283"/>
      <c r="F32" s="284"/>
      <c r="G32" s="72" t="str">
        <f>IF('秋季（女子）'!AC32="","",VLOOKUP(AC32,秋季!$J:$O,5,FALSE))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  <c r="AC32" s="101" t="str">
        <f>秋季!J7</f>
        <v/>
      </c>
    </row>
    <row r="33" spans="1:29" ht="21.75" customHeight="1">
      <c r="A33" s="66" t="str">
        <f>基本登録!$A$18</f>
        <v>３</v>
      </c>
      <c r="B33" s="282" t="str">
        <f>IF('秋季（女子）'!AC33="","",VLOOKUP(AC33,秋季!$J:$O,4,FALSE))</f>
        <v/>
      </c>
      <c r="C33" s="283"/>
      <c r="D33" s="283"/>
      <c r="E33" s="283"/>
      <c r="F33" s="284"/>
      <c r="G33" s="72" t="str">
        <f>IF('秋季（女子）'!AC33="","",VLOOKUP(AC33,秋季!$J:$O,5,FALSE))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  <c r="AC33" s="101" t="str">
        <f>秋季!J8</f>
        <v/>
      </c>
    </row>
    <row r="34" spans="1:29" ht="21.75" customHeight="1">
      <c r="A34" s="66" t="str">
        <f>基本登録!$A$19</f>
        <v>４</v>
      </c>
      <c r="B34" s="282" t="str">
        <f>IF('秋季（女子）'!AC34="","",VLOOKUP(AC34,秋季!$J:$O,4,FALSE))</f>
        <v/>
      </c>
      <c r="C34" s="283"/>
      <c r="D34" s="283"/>
      <c r="E34" s="283"/>
      <c r="F34" s="284"/>
      <c r="G34" s="72" t="str">
        <f>IF('秋季（女子）'!AC34="","",VLOOKUP(AC34,秋季!$J:$O,5,FALSE))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9" ht="21.75" customHeight="1">
      <c r="A35" s="66" t="str">
        <f>基本登録!$A$20</f>
        <v>５</v>
      </c>
      <c r="B35" s="282" t="str">
        <f>IF('秋季（女子）'!AC35="","",VLOOKUP(AC35,秋季!$J:$O,4,FALSE))</f>
        <v/>
      </c>
      <c r="C35" s="283"/>
      <c r="D35" s="283"/>
      <c r="E35" s="283"/>
      <c r="F35" s="284"/>
      <c r="G35" s="72" t="str">
        <f>IF('秋季（女子）'!AC35="","",VLOOKUP(AC35,秋季!$J:$O,5,FALSE))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9" ht="21.75" customHeight="1">
      <c r="A36" s="66" t="str">
        <f>基本登録!$A$21</f>
        <v>補</v>
      </c>
      <c r="B36" s="282" t="str">
        <f>IF('秋季（女子）'!AC36="","",VLOOKUP(AC36,秋季!$J:$O,4,FALSE))</f>
        <v/>
      </c>
      <c r="C36" s="283"/>
      <c r="D36" s="283"/>
      <c r="E36" s="283"/>
      <c r="F36" s="284"/>
      <c r="G36" s="72" t="str">
        <f>IF('秋季（女子）'!AC36="","",VLOOKUP(AC36,秋季!$J:$O,5,FALSE))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9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9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9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9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9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9" ht="39.75" customHeight="1"/>
    <row r="43" spans="1:29" ht="34.5" customHeight="1"/>
    <row r="44" spans="1:29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249" t="s">
        <v>24</v>
      </c>
      <c r="W44" s="250"/>
      <c r="X44" s="251"/>
    </row>
    <row r="45" spans="1:29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233" t="str">
        <f>IF(VLOOKUP(AC52,秋季!$J:$O,2,FALSE)="","",VLOOKUP(AC52,秋季!$J:$O,2,FALSE))</f>
        <v/>
      </c>
      <c r="W45" s="234"/>
      <c r="X45" s="235"/>
    </row>
    <row r="46" spans="1:29" ht="27" customHeight="1">
      <c r="A46" s="177" t="s">
        <v>23</v>
      </c>
      <c r="B46" s="178"/>
      <c r="C46" s="179"/>
      <c r="D46" s="241"/>
      <c r="E46" s="82" t="s">
        <v>22</v>
      </c>
      <c r="F46" s="241"/>
      <c r="G46" s="249" t="s">
        <v>21</v>
      </c>
      <c r="H46" s="250"/>
      <c r="I46" s="251"/>
      <c r="J46" s="255" t="str">
        <f>基本登録!$B$2</f>
        <v>基本登録シートの学校番号に入力して下さい</v>
      </c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83"/>
      <c r="V46" s="236"/>
      <c r="W46" s="237"/>
      <c r="X46" s="238"/>
    </row>
    <row r="47" spans="1:29" ht="9.75" customHeight="1">
      <c r="A47" s="186">
        <f>基本登録!$B$1</f>
        <v>0</v>
      </c>
      <c r="B47" s="187"/>
      <c r="C47" s="188"/>
      <c r="D47" s="252"/>
      <c r="E47" s="258" t="s">
        <v>0</v>
      </c>
      <c r="F47" s="254"/>
      <c r="G47" s="261" t="s">
        <v>20</v>
      </c>
      <c r="H47" s="262"/>
      <c r="I47" s="263"/>
      <c r="J47" s="267">
        <f>基本登録!$B$3</f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9"/>
      <c r="U47" s="239"/>
      <c r="V47" s="240"/>
      <c r="W47" s="240"/>
      <c r="X47" s="240"/>
    </row>
    <row r="48" spans="1:29" ht="16.5" customHeight="1">
      <c r="A48" s="189"/>
      <c r="B48" s="190"/>
      <c r="C48" s="191"/>
      <c r="D48" s="252"/>
      <c r="E48" s="259"/>
      <c r="F48" s="254"/>
      <c r="G48" s="264"/>
      <c r="H48" s="265"/>
      <c r="I48" s="266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41"/>
      <c r="V48" s="243" t="s">
        <v>19</v>
      </c>
      <c r="W48" s="245" t="s">
        <v>11</v>
      </c>
      <c r="X48" s="246"/>
    </row>
    <row r="49" spans="1:29" ht="27" customHeight="1">
      <c r="A49" s="192"/>
      <c r="B49" s="193"/>
      <c r="C49" s="194"/>
      <c r="D49" s="253"/>
      <c r="E49" s="260"/>
      <c r="F49" s="242"/>
      <c r="G49" s="273" t="s">
        <v>18</v>
      </c>
      <c r="H49" s="274"/>
      <c r="I49" s="275"/>
      <c r="J49" s="80"/>
      <c r="K49" s="81"/>
      <c r="L49" s="81" t="s">
        <v>34</v>
      </c>
      <c r="M49" s="81"/>
      <c r="N49" s="81"/>
      <c r="O49" s="81"/>
      <c r="P49" s="81" t="s">
        <v>38</v>
      </c>
      <c r="Q49" s="63"/>
      <c r="R49" s="81" t="s">
        <v>39</v>
      </c>
      <c r="S49" s="58"/>
      <c r="T49" s="59"/>
      <c r="U49" s="242"/>
      <c r="V49" s="244"/>
      <c r="W49" s="247"/>
      <c r="X49" s="248"/>
    </row>
    <row r="50" spans="1:29" ht="4.5" customHeight="1"/>
    <row r="51" spans="1:29" ht="21.75" customHeight="1">
      <c r="A51" s="66" t="s">
        <v>10</v>
      </c>
      <c r="B51" s="276" t="s">
        <v>9</v>
      </c>
      <c r="C51" s="277"/>
      <c r="D51" s="277"/>
      <c r="E51" s="277"/>
      <c r="F51" s="278"/>
      <c r="G51" s="85" t="s">
        <v>8</v>
      </c>
      <c r="H51" s="293" t="str">
        <f>IFERROR(VLOOKUP(D44,基本登録!$B$8:$G$13,5,FALSE),"")</f>
        <v>予選</v>
      </c>
      <c r="I51" s="294"/>
      <c r="J51" s="294"/>
      <c r="K51" s="294"/>
      <c r="L51" s="295"/>
      <c r="M51" s="293" t="str">
        <f>IFERROR(VLOOKUP(D44,基本登録!$B$8:$G$13,6,FALSE),"")</f>
        <v>準決勝</v>
      </c>
      <c r="N51" s="294"/>
      <c r="O51" s="294"/>
      <c r="P51" s="294"/>
      <c r="Q51" s="295"/>
      <c r="R51" s="91"/>
      <c r="S51" s="277"/>
      <c r="T51" s="277"/>
      <c r="U51" s="277"/>
      <c r="V51" s="92"/>
      <c r="W51" s="280" t="s">
        <v>7</v>
      </c>
      <c r="X51" s="281"/>
    </row>
    <row r="52" spans="1:29" ht="21.75" customHeight="1">
      <c r="A52" s="71" t="str">
        <f>基本登録!$A$16</f>
        <v>１</v>
      </c>
      <c r="B52" s="282" t="str">
        <f>IF('秋季（女子）'!AC52="","",VLOOKUP(AC52,秋季!$J:$O,4,FALSE))</f>
        <v/>
      </c>
      <c r="C52" s="283"/>
      <c r="D52" s="283"/>
      <c r="E52" s="283"/>
      <c r="F52" s="284"/>
      <c r="G52" s="72" t="str">
        <f>IF('秋季（女子）'!AC52="","",VLOOKUP(AC52,秋季!$J:$O,5,FALSE))</f>
        <v/>
      </c>
      <c r="H52" s="84"/>
      <c r="I52" s="84"/>
      <c r="J52" s="84"/>
      <c r="K52" s="57"/>
      <c r="L52" s="89"/>
      <c r="M52" s="84"/>
      <c r="N52" s="84"/>
      <c r="O52" s="84"/>
      <c r="P52" s="57"/>
      <c r="Q52" s="89"/>
      <c r="R52" s="84"/>
      <c r="S52" s="84"/>
      <c r="T52" s="84"/>
      <c r="U52" s="57"/>
      <c r="V52" s="89"/>
      <c r="W52" s="177"/>
      <c r="X52" s="179"/>
      <c r="Y52" s="102"/>
      <c r="AC52" s="101" t="str">
        <f>秋季!J9</f>
        <v/>
      </c>
    </row>
    <row r="53" spans="1:29" ht="21.75" customHeight="1">
      <c r="A53" s="66" t="str">
        <f>基本登録!$A$17</f>
        <v>２</v>
      </c>
      <c r="B53" s="282" t="str">
        <f>IF('秋季（女子）'!AC53="","",VLOOKUP(AC53,秋季!$J:$O,4,FALSE))</f>
        <v/>
      </c>
      <c r="C53" s="283"/>
      <c r="D53" s="283"/>
      <c r="E53" s="283"/>
      <c r="F53" s="284"/>
      <c r="G53" s="72" t="str">
        <f>IF('秋季（女子）'!AC53="","",VLOOKUP(AC53,秋季!$J:$O,5,FALSE))</f>
        <v/>
      </c>
      <c r="H53" s="84"/>
      <c r="I53" s="84"/>
      <c r="J53" s="84"/>
      <c r="K53" s="57"/>
      <c r="L53" s="89"/>
      <c r="M53" s="84"/>
      <c r="N53" s="84"/>
      <c r="O53" s="84"/>
      <c r="P53" s="57"/>
      <c r="Q53" s="89"/>
      <c r="R53" s="84"/>
      <c r="S53" s="84"/>
      <c r="T53" s="84"/>
      <c r="U53" s="57"/>
      <c r="V53" s="89"/>
      <c r="W53" s="177"/>
      <c r="X53" s="179"/>
      <c r="AC53" s="101" t="str">
        <f>秋季!J10</f>
        <v/>
      </c>
    </row>
    <row r="54" spans="1:29" ht="21.75" customHeight="1">
      <c r="A54" s="66" t="str">
        <f>基本登録!$A$18</f>
        <v>３</v>
      </c>
      <c r="B54" s="282" t="str">
        <f>IF('秋季（女子）'!AC54="","",VLOOKUP(AC54,秋季!$J:$O,4,FALSE))</f>
        <v/>
      </c>
      <c r="C54" s="283"/>
      <c r="D54" s="283"/>
      <c r="E54" s="283"/>
      <c r="F54" s="284"/>
      <c r="G54" s="72" t="str">
        <f>IF('秋季（女子）'!AC54="","",VLOOKUP(AC54,秋季!$J:$O,5,FALSE))</f>
        <v/>
      </c>
      <c r="H54" s="84"/>
      <c r="I54" s="84"/>
      <c r="J54" s="84"/>
      <c r="K54" s="57"/>
      <c r="L54" s="89"/>
      <c r="M54" s="84"/>
      <c r="N54" s="84"/>
      <c r="O54" s="84"/>
      <c r="P54" s="57"/>
      <c r="Q54" s="89"/>
      <c r="R54" s="84"/>
      <c r="S54" s="84"/>
      <c r="T54" s="84"/>
      <c r="U54" s="57"/>
      <c r="V54" s="89"/>
      <c r="W54" s="177"/>
      <c r="X54" s="179"/>
      <c r="AC54" s="101" t="str">
        <f>秋季!J11</f>
        <v/>
      </c>
    </row>
    <row r="55" spans="1:29" ht="21.75" customHeight="1">
      <c r="A55" s="66" t="str">
        <f>基本登録!$A$19</f>
        <v>４</v>
      </c>
      <c r="B55" s="282" t="str">
        <f>IF('秋季（女子）'!AC55="","",VLOOKUP(AC55,秋季!$J:$O,4,FALSE))</f>
        <v/>
      </c>
      <c r="C55" s="283"/>
      <c r="D55" s="283"/>
      <c r="E55" s="283"/>
      <c r="F55" s="284"/>
      <c r="G55" s="72" t="str">
        <f>IF('秋季（女子）'!AC55="","",VLOOKUP(AC55,秋季!$J:$O,5,FALSE))</f>
        <v/>
      </c>
      <c r="H55" s="84"/>
      <c r="I55" s="84"/>
      <c r="J55" s="84"/>
      <c r="K55" s="57"/>
      <c r="L55" s="89"/>
      <c r="M55" s="84"/>
      <c r="N55" s="84"/>
      <c r="O55" s="84"/>
      <c r="P55" s="57"/>
      <c r="Q55" s="89"/>
      <c r="R55" s="84"/>
      <c r="S55" s="84"/>
      <c r="T55" s="84"/>
      <c r="U55" s="57"/>
      <c r="V55" s="89"/>
      <c r="W55" s="177"/>
      <c r="X55" s="179"/>
    </row>
    <row r="56" spans="1:29" ht="21.75" customHeight="1">
      <c r="A56" s="66" t="str">
        <f>基本登録!$A$20</f>
        <v>５</v>
      </c>
      <c r="B56" s="282" t="str">
        <f>IF('秋季（女子）'!AC56="","",VLOOKUP(AC56,秋季!$J:$O,4,FALSE))</f>
        <v/>
      </c>
      <c r="C56" s="283"/>
      <c r="D56" s="283"/>
      <c r="E56" s="283"/>
      <c r="F56" s="284"/>
      <c r="G56" s="72" t="str">
        <f>IF('秋季（女子）'!AC56="","",VLOOKUP(AC56,秋季!$J:$O,5,FALSE))</f>
        <v/>
      </c>
      <c r="H56" s="84"/>
      <c r="I56" s="84"/>
      <c r="J56" s="84"/>
      <c r="K56" s="57"/>
      <c r="L56" s="89"/>
      <c r="M56" s="84"/>
      <c r="N56" s="84"/>
      <c r="O56" s="84"/>
      <c r="P56" s="57"/>
      <c r="Q56" s="89"/>
      <c r="R56" s="84"/>
      <c r="S56" s="84"/>
      <c r="T56" s="84"/>
      <c r="U56" s="57"/>
      <c r="V56" s="89"/>
      <c r="W56" s="177"/>
      <c r="X56" s="179"/>
    </row>
    <row r="57" spans="1:29" ht="21.75" customHeight="1">
      <c r="A57" s="66" t="str">
        <f>基本登録!$A$21</f>
        <v>補</v>
      </c>
      <c r="B57" s="282" t="str">
        <f>IF('秋季（女子）'!AC57="","",VLOOKUP(AC57,秋季!$J:$O,4,FALSE))</f>
        <v/>
      </c>
      <c r="C57" s="283"/>
      <c r="D57" s="283"/>
      <c r="E57" s="283"/>
      <c r="F57" s="284"/>
      <c r="G57" s="72" t="str">
        <f>IF('秋季（女子）'!AC57="","",VLOOKUP(AC57,秋季!$J:$O,5,FALSE))</f>
        <v/>
      </c>
      <c r="H57" s="66"/>
      <c r="I57" s="66"/>
      <c r="J57" s="66"/>
      <c r="K57" s="88"/>
      <c r="L57" s="89"/>
      <c r="M57" s="66"/>
      <c r="N57" s="66"/>
      <c r="O57" s="66"/>
      <c r="P57" s="88"/>
      <c r="Q57" s="89"/>
      <c r="R57" s="66"/>
      <c r="S57" s="66"/>
      <c r="T57" s="66"/>
      <c r="U57" s="88"/>
      <c r="V57" s="89"/>
      <c r="W57" s="177"/>
      <c r="X57" s="179"/>
    </row>
    <row r="58" spans="1:29" ht="19.5" customHeight="1">
      <c r="A58" s="177"/>
      <c r="B58" s="285"/>
      <c r="C58" s="285"/>
      <c r="D58" s="285"/>
      <c r="E58" s="285"/>
      <c r="F58" s="285"/>
      <c r="G58" s="286"/>
      <c r="H58" s="280" t="s">
        <v>5</v>
      </c>
      <c r="I58" s="287"/>
      <c r="J58" s="287"/>
      <c r="K58" s="287"/>
      <c r="L58" s="89"/>
      <c r="M58" s="280" t="s">
        <v>5</v>
      </c>
      <c r="N58" s="287"/>
      <c r="O58" s="287"/>
      <c r="P58" s="287"/>
      <c r="Q58" s="89"/>
      <c r="R58" s="280" t="s">
        <v>5</v>
      </c>
      <c r="S58" s="287"/>
      <c r="T58" s="287"/>
      <c r="U58" s="287"/>
      <c r="V58" s="89"/>
      <c r="W58" s="177"/>
      <c r="X58" s="179"/>
    </row>
    <row r="59" spans="1:29" ht="24.75" customHeight="1">
      <c r="A59" s="276" t="s">
        <v>4</v>
      </c>
      <c r="B59" s="279"/>
      <c r="C59" s="279"/>
      <c r="D59" s="279"/>
      <c r="E59" s="279"/>
      <c r="F59" s="279"/>
      <c r="G59" s="278"/>
      <c r="H59" s="177"/>
      <c r="I59" s="178"/>
      <c r="J59" s="178"/>
      <c r="K59" s="178"/>
      <c r="L59" s="179"/>
      <c r="M59" s="177"/>
      <c r="N59" s="178"/>
      <c r="O59" s="178"/>
      <c r="P59" s="178"/>
      <c r="Q59" s="179"/>
      <c r="R59" s="177"/>
      <c r="S59" s="178"/>
      <c r="T59" s="178"/>
      <c r="U59" s="178"/>
      <c r="V59" s="179"/>
      <c r="W59" s="177"/>
      <c r="X59" s="179"/>
    </row>
    <row r="60" spans="1:29" ht="4.5" customHeight="1">
      <c r="A60" s="288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29" t="s">
        <v>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90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249" t="s">
        <v>24</v>
      </c>
      <c r="W65" s="250"/>
      <c r="X65" s="251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233" t="str">
        <f>IF(VLOOKUP(AC73,秋季!$J:$O,2,FALSE)="","",VLOOKUP(AC73,秋季!$J:$O,2,FALSE))</f>
        <v/>
      </c>
      <c r="W66" s="234"/>
      <c r="X66" s="235"/>
    </row>
    <row r="67" spans="1:29" ht="27" customHeight="1">
      <c r="A67" s="177" t="s">
        <v>23</v>
      </c>
      <c r="B67" s="178"/>
      <c r="C67" s="179"/>
      <c r="D67" s="241"/>
      <c r="E67" s="82" t="s">
        <v>22</v>
      </c>
      <c r="F67" s="241"/>
      <c r="G67" s="249" t="s">
        <v>21</v>
      </c>
      <c r="H67" s="250"/>
      <c r="I67" s="251"/>
      <c r="J67" s="255" t="str">
        <f>基本登録!$B$2</f>
        <v>基本登録シートの学校番号に入力して下さい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7"/>
      <c r="U67" s="83"/>
      <c r="V67" s="236"/>
      <c r="W67" s="237"/>
      <c r="X67" s="238"/>
    </row>
    <row r="68" spans="1:29" ht="9.75" customHeight="1">
      <c r="A68" s="186">
        <f>基本登録!$B$1</f>
        <v>0</v>
      </c>
      <c r="B68" s="187"/>
      <c r="C68" s="188"/>
      <c r="D68" s="252"/>
      <c r="E68" s="258" t="s">
        <v>0</v>
      </c>
      <c r="F68" s="254"/>
      <c r="G68" s="261" t="s">
        <v>20</v>
      </c>
      <c r="H68" s="262"/>
      <c r="I68" s="263"/>
      <c r="J68" s="267">
        <f>基本登録!$B$3</f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9"/>
      <c r="U68" s="239"/>
      <c r="V68" s="240"/>
      <c r="W68" s="240"/>
      <c r="X68" s="240"/>
    </row>
    <row r="69" spans="1:29" ht="16.5" customHeight="1">
      <c r="A69" s="189"/>
      <c r="B69" s="190"/>
      <c r="C69" s="191"/>
      <c r="D69" s="252"/>
      <c r="E69" s="259"/>
      <c r="F69" s="254"/>
      <c r="G69" s="264"/>
      <c r="H69" s="265"/>
      <c r="I69" s="266"/>
      <c r="J69" s="270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41"/>
      <c r="V69" s="243" t="s">
        <v>19</v>
      </c>
      <c r="W69" s="245" t="s">
        <v>11</v>
      </c>
      <c r="X69" s="246"/>
    </row>
    <row r="70" spans="1:29" ht="27" customHeight="1">
      <c r="A70" s="192"/>
      <c r="B70" s="193"/>
      <c r="C70" s="194"/>
      <c r="D70" s="253"/>
      <c r="E70" s="260"/>
      <c r="F70" s="242"/>
      <c r="G70" s="273" t="s">
        <v>18</v>
      </c>
      <c r="H70" s="274"/>
      <c r="I70" s="275"/>
      <c r="J70" s="80"/>
      <c r="K70" s="81"/>
      <c r="L70" s="81"/>
      <c r="M70" s="81" t="s">
        <v>35</v>
      </c>
      <c r="N70" s="81"/>
      <c r="O70" s="81"/>
      <c r="P70" s="81" t="s">
        <v>38</v>
      </c>
      <c r="Q70" s="63"/>
      <c r="R70" s="81" t="s">
        <v>39</v>
      </c>
      <c r="S70" s="58"/>
      <c r="T70" s="59"/>
      <c r="U70" s="242"/>
      <c r="V70" s="244"/>
      <c r="W70" s="247"/>
      <c r="X70" s="248"/>
    </row>
    <row r="71" spans="1:29" ht="4.5" customHeight="1"/>
    <row r="72" spans="1:29" ht="21.75" customHeight="1">
      <c r="A72" s="66" t="s">
        <v>10</v>
      </c>
      <c r="B72" s="276" t="s">
        <v>9</v>
      </c>
      <c r="C72" s="277"/>
      <c r="D72" s="277"/>
      <c r="E72" s="277"/>
      <c r="F72" s="278"/>
      <c r="G72" s="85" t="s">
        <v>8</v>
      </c>
      <c r="H72" s="293" t="str">
        <f>IFERROR(VLOOKUP(D65,基本登録!$B$8:$G$13,5,FALSE),"")</f>
        <v>予選</v>
      </c>
      <c r="I72" s="294"/>
      <c r="J72" s="294"/>
      <c r="K72" s="294"/>
      <c r="L72" s="295"/>
      <c r="M72" s="293" t="str">
        <f>IFERROR(VLOOKUP(D65,基本登録!$B$8:$G$13,6,FALSE),"")</f>
        <v>準決勝</v>
      </c>
      <c r="N72" s="294"/>
      <c r="O72" s="294"/>
      <c r="P72" s="294"/>
      <c r="Q72" s="295"/>
      <c r="R72" s="91"/>
      <c r="S72" s="277"/>
      <c r="T72" s="277"/>
      <c r="U72" s="277"/>
      <c r="V72" s="92"/>
      <c r="W72" s="280" t="s">
        <v>7</v>
      </c>
      <c r="X72" s="281"/>
    </row>
    <row r="73" spans="1:29" ht="21.75" customHeight="1">
      <c r="A73" s="71" t="str">
        <f>基本登録!$A$16</f>
        <v>１</v>
      </c>
      <c r="B73" s="282" t="str">
        <f>IF('秋季（女子）'!AC73="","",VLOOKUP(AC73,秋季!$J:$O,4,FALSE))</f>
        <v/>
      </c>
      <c r="C73" s="283"/>
      <c r="D73" s="283"/>
      <c r="E73" s="283"/>
      <c r="F73" s="284"/>
      <c r="G73" s="72" t="str">
        <f>IF('秋季（女子）'!AC73="","",VLOOKUP(AC73,秋季!$J:$O,5,FALSE))</f>
        <v/>
      </c>
      <c r="H73" s="84"/>
      <c r="I73" s="84"/>
      <c r="J73" s="84"/>
      <c r="K73" s="57"/>
      <c r="L73" s="89"/>
      <c r="M73" s="84"/>
      <c r="N73" s="84"/>
      <c r="O73" s="84"/>
      <c r="P73" s="57"/>
      <c r="Q73" s="89"/>
      <c r="R73" s="84"/>
      <c r="S73" s="84"/>
      <c r="T73" s="84"/>
      <c r="U73" s="57"/>
      <c r="V73" s="89"/>
      <c r="W73" s="177"/>
      <c r="X73" s="179"/>
      <c r="Y73" s="102"/>
      <c r="AC73" s="101" t="str">
        <f>秋季!J12</f>
        <v/>
      </c>
    </row>
    <row r="74" spans="1:29" ht="21.75" customHeight="1">
      <c r="A74" s="66" t="str">
        <f>基本登録!$A$17</f>
        <v>２</v>
      </c>
      <c r="B74" s="282" t="str">
        <f>IF('秋季（女子）'!AC74="","",VLOOKUP(AC74,秋季!$J:$O,4,FALSE))</f>
        <v/>
      </c>
      <c r="C74" s="283"/>
      <c r="D74" s="283"/>
      <c r="E74" s="283"/>
      <c r="F74" s="284"/>
      <c r="G74" s="72" t="str">
        <f>IF('秋季（女子）'!AC74="","",VLOOKUP(AC74,秋季!$J:$O,5,FALSE))</f>
        <v/>
      </c>
      <c r="H74" s="84"/>
      <c r="I74" s="84"/>
      <c r="J74" s="84"/>
      <c r="K74" s="57"/>
      <c r="L74" s="89"/>
      <c r="M74" s="84"/>
      <c r="N74" s="84"/>
      <c r="O74" s="84"/>
      <c r="P74" s="57"/>
      <c r="Q74" s="89"/>
      <c r="R74" s="84"/>
      <c r="S74" s="84"/>
      <c r="T74" s="84"/>
      <c r="U74" s="57"/>
      <c r="V74" s="89"/>
      <c r="W74" s="177"/>
      <c r="X74" s="179"/>
      <c r="AC74" s="101" t="str">
        <f>秋季!J13</f>
        <v/>
      </c>
    </row>
    <row r="75" spans="1:29" ht="21.75" customHeight="1">
      <c r="A75" s="66" t="str">
        <f>基本登録!$A$18</f>
        <v>３</v>
      </c>
      <c r="B75" s="282" t="str">
        <f>IF('秋季（女子）'!AC75="","",VLOOKUP(AC75,秋季!$J:$O,4,FALSE))</f>
        <v/>
      </c>
      <c r="C75" s="283"/>
      <c r="D75" s="283"/>
      <c r="E75" s="283"/>
      <c r="F75" s="284"/>
      <c r="G75" s="72" t="str">
        <f>IF('秋季（女子）'!AC75="","",VLOOKUP(AC75,秋季!$J:$O,5,FALSE))</f>
        <v/>
      </c>
      <c r="H75" s="84"/>
      <c r="I75" s="84"/>
      <c r="J75" s="84"/>
      <c r="K75" s="57"/>
      <c r="L75" s="89"/>
      <c r="M75" s="84"/>
      <c r="N75" s="84"/>
      <c r="O75" s="84"/>
      <c r="P75" s="57"/>
      <c r="Q75" s="89"/>
      <c r="R75" s="84"/>
      <c r="S75" s="84"/>
      <c r="T75" s="84"/>
      <c r="U75" s="57"/>
      <c r="V75" s="89"/>
      <c r="W75" s="177"/>
      <c r="X75" s="179"/>
      <c r="AC75" s="101" t="str">
        <f>秋季!J14</f>
        <v/>
      </c>
    </row>
    <row r="76" spans="1:29" ht="21.75" customHeight="1">
      <c r="A76" s="66" t="str">
        <f>基本登録!$A$19</f>
        <v>４</v>
      </c>
      <c r="B76" s="282" t="str">
        <f>IF('秋季（女子）'!AC76="","",VLOOKUP(AC76,秋季!$J:$O,4,FALSE))</f>
        <v/>
      </c>
      <c r="C76" s="283"/>
      <c r="D76" s="283"/>
      <c r="E76" s="283"/>
      <c r="F76" s="284"/>
      <c r="G76" s="72" t="str">
        <f>IF('秋季（女子）'!AC76="","",VLOOKUP(AC76,秋季!$J:$O,5,FALSE))</f>
        <v/>
      </c>
      <c r="H76" s="84"/>
      <c r="I76" s="84"/>
      <c r="J76" s="84"/>
      <c r="K76" s="57"/>
      <c r="L76" s="89"/>
      <c r="M76" s="84"/>
      <c r="N76" s="84"/>
      <c r="O76" s="84"/>
      <c r="P76" s="57"/>
      <c r="Q76" s="89"/>
      <c r="R76" s="84"/>
      <c r="S76" s="84"/>
      <c r="T76" s="84"/>
      <c r="U76" s="57"/>
      <c r="V76" s="89"/>
      <c r="W76" s="177"/>
      <c r="X76" s="179"/>
    </row>
    <row r="77" spans="1:29" ht="21.75" customHeight="1">
      <c r="A77" s="66" t="str">
        <f>基本登録!$A$20</f>
        <v>５</v>
      </c>
      <c r="B77" s="282" t="str">
        <f>IF('秋季（女子）'!AC77="","",VLOOKUP(AC77,秋季!$J:$O,4,FALSE))</f>
        <v/>
      </c>
      <c r="C77" s="283"/>
      <c r="D77" s="283"/>
      <c r="E77" s="283"/>
      <c r="F77" s="284"/>
      <c r="G77" s="72" t="str">
        <f>IF('秋季（女子）'!AC77="","",VLOOKUP(AC77,秋季!$J:$O,5,FALSE))</f>
        <v/>
      </c>
      <c r="H77" s="84"/>
      <c r="I77" s="84"/>
      <c r="J77" s="84"/>
      <c r="K77" s="57"/>
      <c r="L77" s="89"/>
      <c r="M77" s="84"/>
      <c r="N77" s="84"/>
      <c r="O77" s="84"/>
      <c r="P77" s="57"/>
      <c r="Q77" s="89"/>
      <c r="R77" s="84"/>
      <c r="S77" s="84"/>
      <c r="T77" s="84"/>
      <c r="U77" s="57"/>
      <c r="V77" s="89"/>
      <c r="W77" s="177"/>
      <c r="X77" s="179"/>
    </row>
    <row r="78" spans="1:29" ht="21.75" customHeight="1">
      <c r="A78" s="66" t="str">
        <f>基本登録!$A$21</f>
        <v>補</v>
      </c>
      <c r="B78" s="282" t="str">
        <f>IF('秋季（女子）'!AC78="","",VLOOKUP(AC78,秋季!$J:$O,4,FALSE))</f>
        <v/>
      </c>
      <c r="C78" s="283"/>
      <c r="D78" s="283"/>
      <c r="E78" s="283"/>
      <c r="F78" s="284"/>
      <c r="G78" s="72" t="str">
        <f>IF('秋季（女子）'!AC78="","",VLOOKUP(AC78,秋季!$J:$O,5,FALSE))</f>
        <v/>
      </c>
      <c r="H78" s="66"/>
      <c r="I78" s="66"/>
      <c r="J78" s="66"/>
      <c r="K78" s="88"/>
      <c r="L78" s="89"/>
      <c r="M78" s="66"/>
      <c r="N78" s="66"/>
      <c r="O78" s="66"/>
      <c r="P78" s="88"/>
      <c r="Q78" s="89"/>
      <c r="R78" s="66"/>
      <c r="S78" s="66"/>
      <c r="T78" s="66"/>
      <c r="U78" s="88"/>
      <c r="V78" s="89"/>
      <c r="W78" s="177"/>
      <c r="X78" s="179"/>
    </row>
    <row r="79" spans="1:29" ht="19.5" customHeight="1">
      <c r="A79" s="177"/>
      <c r="B79" s="285"/>
      <c r="C79" s="285"/>
      <c r="D79" s="285"/>
      <c r="E79" s="285"/>
      <c r="F79" s="285"/>
      <c r="G79" s="286"/>
      <c r="H79" s="280" t="s">
        <v>5</v>
      </c>
      <c r="I79" s="287"/>
      <c r="J79" s="287"/>
      <c r="K79" s="287"/>
      <c r="L79" s="89"/>
      <c r="M79" s="280" t="s">
        <v>5</v>
      </c>
      <c r="N79" s="287"/>
      <c r="O79" s="287"/>
      <c r="P79" s="287"/>
      <c r="Q79" s="89"/>
      <c r="R79" s="280" t="s">
        <v>5</v>
      </c>
      <c r="S79" s="287"/>
      <c r="T79" s="287"/>
      <c r="U79" s="287"/>
      <c r="V79" s="89"/>
      <c r="W79" s="177"/>
      <c r="X79" s="179"/>
    </row>
    <row r="80" spans="1:29" ht="24.75" customHeight="1">
      <c r="A80" s="276" t="s">
        <v>4</v>
      </c>
      <c r="B80" s="279"/>
      <c r="C80" s="279"/>
      <c r="D80" s="279"/>
      <c r="E80" s="279"/>
      <c r="F80" s="279"/>
      <c r="G80" s="278"/>
      <c r="H80" s="177"/>
      <c r="I80" s="178"/>
      <c r="J80" s="178"/>
      <c r="K80" s="178"/>
      <c r="L80" s="179"/>
      <c r="M80" s="177"/>
      <c r="N80" s="178"/>
      <c r="O80" s="178"/>
      <c r="P80" s="178"/>
      <c r="Q80" s="179"/>
      <c r="R80" s="177"/>
      <c r="S80" s="178"/>
      <c r="T80" s="178"/>
      <c r="U80" s="178"/>
      <c r="V80" s="179"/>
      <c r="W80" s="177"/>
      <c r="X80" s="179"/>
    </row>
    <row r="81" spans="1:29" ht="4.5" customHeight="1">
      <c r="A81" s="288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29" t="s">
        <v>2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90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249" t="s">
        <v>24</v>
      </c>
      <c r="W86" s="250"/>
      <c r="X86" s="251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233" t="str">
        <f>IF(VLOOKUP(AC94,秋季!$J:$O,2,FALSE)="","",VLOOKUP(AC94,秋季!$J:$O,2,FALSE))</f>
        <v/>
      </c>
      <c r="W87" s="234"/>
      <c r="X87" s="235"/>
    </row>
    <row r="88" spans="1:29" ht="27" customHeight="1">
      <c r="A88" s="177" t="s">
        <v>23</v>
      </c>
      <c r="B88" s="178"/>
      <c r="C88" s="179"/>
      <c r="D88" s="241"/>
      <c r="E88" s="82" t="s">
        <v>22</v>
      </c>
      <c r="F88" s="241"/>
      <c r="G88" s="249" t="s">
        <v>21</v>
      </c>
      <c r="H88" s="250"/>
      <c r="I88" s="251"/>
      <c r="J88" s="255" t="str">
        <f>基本登録!$B$2</f>
        <v>基本登録シートの学校番号に入力して下さい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83"/>
      <c r="V88" s="236"/>
      <c r="W88" s="237"/>
      <c r="X88" s="238"/>
    </row>
    <row r="89" spans="1:29" ht="9.75" customHeight="1">
      <c r="A89" s="186">
        <f>基本登録!$B$1</f>
        <v>0</v>
      </c>
      <c r="B89" s="187"/>
      <c r="C89" s="188"/>
      <c r="D89" s="252"/>
      <c r="E89" s="258" t="s">
        <v>0</v>
      </c>
      <c r="F89" s="254"/>
      <c r="G89" s="261" t="s">
        <v>20</v>
      </c>
      <c r="H89" s="262"/>
      <c r="I89" s="263"/>
      <c r="J89" s="267">
        <f>基本登録!$B$3</f>
        <v>0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9"/>
      <c r="V89" s="240"/>
      <c r="W89" s="240"/>
      <c r="X89" s="240"/>
    </row>
    <row r="90" spans="1:29" ht="16.5" customHeight="1">
      <c r="A90" s="189"/>
      <c r="B90" s="190"/>
      <c r="C90" s="191"/>
      <c r="D90" s="252"/>
      <c r="E90" s="259"/>
      <c r="F90" s="254"/>
      <c r="G90" s="264"/>
      <c r="H90" s="265"/>
      <c r="I90" s="266"/>
      <c r="J90" s="270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41"/>
      <c r="V90" s="243" t="s">
        <v>19</v>
      </c>
      <c r="W90" s="245" t="s">
        <v>11</v>
      </c>
      <c r="X90" s="246"/>
    </row>
    <row r="91" spans="1:29" ht="27" customHeight="1">
      <c r="A91" s="192"/>
      <c r="B91" s="193"/>
      <c r="C91" s="194"/>
      <c r="D91" s="253"/>
      <c r="E91" s="260"/>
      <c r="F91" s="242"/>
      <c r="G91" s="273" t="s">
        <v>18</v>
      </c>
      <c r="H91" s="274"/>
      <c r="I91" s="275"/>
      <c r="J91" s="80"/>
      <c r="K91" s="81"/>
      <c r="L91" s="81"/>
      <c r="M91" s="81"/>
      <c r="N91" s="81" t="s">
        <v>36</v>
      </c>
      <c r="O91" s="81"/>
      <c r="P91" s="81" t="s">
        <v>38</v>
      </c>
      <c r="Q91" s="63"/>
      <c r="R91" s="81" t="s">
        <v>39</v>
      </c>
      <c r="S91" s="58"/>
      <c r="T91" s="59"/>
      <c r="U91" s="242"/>
      <c r="V91" s="244"/>
      <c r="W91" s="247"/>
      <c r="X91" s="248"/>
    </row>
    <row r="92" spans="1:29" ht="4.5" customHeight="1"/>
    <row r="93" spans="1:29" ht="21.75" customHeight="1">
      <c r="A93" s="66" t="s">
        <v>10</v>
      </c>
      <c r="B93" s="276" t="s">
        <v>9</v>
      </c>
      <c r="C93" s="277"/>
      <c r="D93" s="277"/>
      <c r="E93" s="277"/>
      <c r="F93" s="278"/>
      <c r="G93" s="85" t="s">
        <v>8</v>
      </c>
      <c r="H93" s="293" t="str">
        <f>IFERROR(VLOOKUP(D86,基本登録!$B$8:$G$13,5,FALSE),"")</f>
        <v>予選</v>
      </c>
      <c r="I93" s="294"/>
      <c r="J93" s="294"/>
      <c r="K93" s="294"/>
      <c r="L93" s="295"/>
      <c r="M93" s="293" t="str">
        <f>IFERROR(VLOOKUP(D86,基本登録!$B$8:$G$13,6,FALSE),"")</f>
        <v>準決勝</v>
      </c>
      <c r="N93" s="294"/>
      <c r="O93" s="294"/>
      <c r="P93" s="294"/>
      <c r="Q93" s="295"/>
      <c r="R93" s="91"/>
      <c r="S93" s="277"/>
      <c r="T93" s="277"/>
      <c r="U93" s="277"/>
      <c r="V93" s="92"/>
      <c r="W93" s="280" t="s">
        <v>7</v>
      </c>
      <c r="X93" s="281"/>
    </row>
    <row r="94" spans="1:29" ht="21.75" customHeight="1">
      <c r="A94" s="71" t="str">
        <f>基本登録!$A$16</f>
        <v>１</v>
      </c>
      <c r="B94" s="282" t="str">
        <f>IF('秋季（女子）'!AC94="","",VLOOKUP(AC94,秋季!$J:$O,4,FALSE))</f>
        <v/>
      </c>
      <c r="C94" s="283"/>
      <c r="D94" s="283"/>
      <c r="E94" s="283"/>
      <c r="F94" s="284"/>
      <c r="G94" s="72" t="str">
        <f>IF('秋季（女子）'!AC94="","",VLOOKUP(AC94,秋季!$J:$O,5,FALSE))</f>
        <v/>
      </c>
      <c r="H94" s="84"/>
      <c r="I94" s="84"/>
      <c r="J94" s="84"/>
      <c r="K94" s="57"/>
      <c r="L94" s="89"/>
      <c r="M94" s="84"/>
      <c r="N94" s="84"/>
      <c r="O94" s="84"/>
      <c r="P94" s="57"/>
      <c r="Q94" s="89"/>
      <c r="R94" s="84"/>
      <c r="S94" s="84"/>
      <c r="T94" s="84"/>
      <c r="U94" s="57"/>
      <c r="V94" s="89"/>
      <c r="W94" s="177"/>
      <c r="X94" s="179"/>
      <c r="Y94" s="102"/>
      <c r="AC94" s="101" t="str">
        <f>秋季!J15</f>
        <v/>
      </c>
    </row>
    <row r="95" spans="1:29" ht="21.75" customHeight="1">
      <c r="A95" s="66" t="str">
        <f>基本登録!$A$17</f>
        <v>２</v>
      </c>
      <c r="B95" s="282" t="str">
        <f>IF('秋季（女子）'!AC95="","",VLOOKUP(AC95,秋季!$J:$O,4,FALSE))</f>
        <v/>
      </c>
      <c r="C95" s="283"/>
      <c r="D95" s="283"/>
      <c r="E95" s="283"/>
      <c r="F95" s="284"/>
      <c r="G95" s="72" t="str">
        <f>IF('秋季（女子）'!AC95="","",VLOOKUP(AC95,秋季!$J:$O,5,FALSE))</f>
        <v/>
      </c>
      <c r="H95" s="84"/>
      <c r="I95" s="84"/>
      <c r="J95" s="84"/>
      <c r="K95" s="57"/>
      <c r="L95" s="89"/>
      <c r="M95" s="84"/>
      <c r="N95" s="84"/>
      <c r="O95" s="84"/>
      <c r="P95" s="57"/>
      <c r="Q95" s="89"/>
      <c r="R95" s="84"/>
      <c r="S95" s="84"/>
      <c r="T95" s="84"/>
      <c r="U95" s="57"/>
      <c r="V95" s="89"/>
      <c r="W95" s="177"/>
      <c r="X95" s="179"/>
      <c r="AC95" s="101" t="str">
        <f>秋季!J16</f>
        <v/>
      </c>
    </row>
    <row r="96" spans="1:29" ht="21.75" customHeight="1">
      <c r="A96" s="66" t="str">
        <f>基本登録!$A$18</f>
        <v>３</v>
      </c>
      <c r="B96" s="282" t="str">
        <f>IF('秋季（女子）'!AC96="","",VLOOKUP(AC96,秋季!$J:$O,4,FALSE))</f>
        <v/>
      </c>
      <c r="C96" s="283"/>
      <c r="D96" s="283"/>
      <c r="E96" s="283"/>
      <c r="F96" s="284"/>
      <c r="G96" s="72" t="str">
        <f>IF('秋季（女子）'!AC96="","",VLOOKUP(AC96,秋季!$J:$O,5,FALSE))</f>
        <v/>
      </c>
      <c r="H96" s="84"/>
      <c r="I96" s="84"/>
      <c r="J96" s="84"/>
      <c r="K96" s="57"/>
      <c r="L96" s="89"/>
      <c r="M96" s="84"/>
      <c r="N96" s="84"/>
      <c r="O96" s="84"/>
      <c r="P96" s="57"/>
      <c r="Q96" s="89"/>
      <c r="R96" s="84"/>
      <c r="S96" s="84"/>
      <c r="T96" s="84"/>
      <c r="U96" s="57"/>
      <c r="V96" s="89"/>
      <c r="W96" s="177"/>
      <c r="X96" s="179"/>
      <c r="AC96" s="101" t="str">
        <f>秋季!J17</f>
        <v/>
      </c>
    </row>
    <row r="97" spans="1:24" ht="21.75" customHeight="1">
      <c r="A97" s="66" t="str">
        <f>基本登録!$A$19</f>
        <v>４</v>
      </c>
      <c r="B97" s="282" t="str">
        <f>IF('秋季（女子）'!AC97="","",VLOOKUP(AC97,秋季!$J:$O,4,FALSE))</f>
        <v/>
      </c>
      <c r="C97" s="283"/>
      <c r="D97" s="283"/>
      <c r="E97" s="283"/>
      <c r="F97" s="284"/>
      <c r="G97" s="72" t="str">
        <f>IF('秋季（女子）'!AC97="","",VLOOKUP(AC97,秋季!$J:$O,5,FALSE))</f>
        <v/>
      </c>
      <c r="H97" s="84"/>
      <c r="I97" s="84"/>
      <c r="J97" s="84"/>
      <c r="K97" s="57"/>
      <c r="L97" s="89"/>
      <c r="M97" s="84"/>
      <c r="N97" s="84"/>
      <c r="O97" s="84"/>
      <c r="P97" s="57"/>
      <c r="Q97" s="89"/>
      <c r="R97" s="84"/>
      <c r="S97" s="84"/>
      <c r="T97" s="84"/>
      <c r="U97" s="57"/>
      <c r="V97" s="89"/>
      <c r="W97" s="177"/>
      <c r="X97" s="179"/>
    </row>
    <row r="98" spans="1:24" ht="21.75" customHeight="1">
      <c r="A98" s="66" t="str">
        <f>基本登録!$A$20</f>
        <v>５</v>
      </c>
      <c r="B98" s="282" t="str">
        <f>IF('秋季（女子）'!AC98="","",VLOOKUP(AC98,秋季!$J:$O,4,FALSE))</f>
        <v/>
      </c>
      <c r="C98" s="283"/>
      <c r="D98" s="283"/>
      <c r="E98" s="283"/>
      <c r="F98" s="284"/>
      <c r="G98" s="72" t="str">
        <f>IF('秋季（女子）'!AC98="","",VLOOKUP(AC98,秋季!$J:$O,5,FALSE))</f>
        <v/>
      </c>
      <c r="H98" s="84"/>
      <c r="I98" s="84"/>
      <c r="J98" s="84"/>
      <c r="K98" s="57"/>
      <c r="L98" s="89"/>
      <c r="M98" s="84"/>
      <c r="N98" s="84"/>
      <c r="O98" s="84"/>
      <c r="P98" s="57"/>
      <c r="Q98" s="89"/>
      <c r="R98" s="84"/>
      <c r="S98" s="84"/>
      <c r="T98" s="84"/>
      <c r="U98" s="57"/>
      <c r="V98" s="89"/>
      <c r="W98" s="177"/>
      <c r="X98" s="179"/>
    </row>
    <row r="99" spans="1:24" ht="21.75" customHeight="1">
      <c r="A99" s="66" t="str">
        <f>基本登録!$A$21</f>
        <v>補</v>
      </c>
      <c r="B99" s="282" t="str">
        <f>IF('秋季（女子）'!AC99="","",VLOOKUP(AC99,秋季!$J:$O,4,FALSE))</f>
        <v/>
      </c>
      <c r="C99" s="283"/>
      <c r="D99" s="283"/>
      <c r="E99" s="283"/>
      <c r="F99" s="284"/>
      <c r="G99" s="72" t="str">
        <f>IF('秋季（女子）'!AC99="","",VLOOKUP(AC99,秋季!$J:$O,5,FALSE))</f>
        <v/>
      </c>
      <c r="H99" s="66"/>
      <c r="I99" s="66"/>
      <c r="J99" s="66"/>
      <c r="K99" s="88"/>
      <c r="L99" s="89"/>
      <c r="M99" s="66"/>
      <c r="N99" s="66"/>
      <c r="O99" s="66"/>
      <c r="P99" s="88"/>
      <c r="Q99" s="89"/>
      <c r="R99" s="66"/>
      <c r="S99" s="66"/>
      <c r="T99" s="66"/>
      <c r="U99" s="88"/>
      <c r="V99" s="89"/>
      <c r="W99" s="177"/>
      <c r="X99" s="179"/>
    </row>
    <row r="100" spans="1:24" ht="19.5" customHeight="1">
      <c r="A100" s="177"/>
      <c r="B100" s="285"/>
      <c r="C100" s="285"/>
      <c r="D100" s="285"/>
      <c r="E100" s="285"/>
      <c r="F100" s="285"/>
      <c r="G100" s="286"/>
      <c r="H100" s="280" t="s">
        <v>5</v>
      </c>
      <c r="I100" s="287"/>
      <c r="J100" s="287"/>
      <c r="K100" s="287"/>
      <c r="L100" s="89"/>
      <c r="M100" s="280" t="s">
        <v>5</v>
      </c>
      <c r="N100" s="287"/>
      <c r="O100" s="287"/>
      <c r="P100" s="287"/>
      <c r="Q100" s="89"/>
      <c r="R100" s="280" t="s">
        <v>5</v>
      </c>
      <c r="S100" s="287"/>
      <c r="T100" s="287"/>
      <c r="U100" s="287"/>
      <c r="V100" s="89"/>
      <c r="W100" s="177"/>
      <c r="X100" s="179"/>
    </row>
    <row r="101" spans="1:24" ht="24.75" customHeight="1">
      <c r="A101" s="276" t="s">
        <v>4</v>
      </c>
      <c r="B101" s="279"/>
      <c r="C101" s="279"/>
      <c r="D101" s="279"/>
      <c r="E101" s="279"/>
      <c r="F101" s="279"/>
      <c r="G101" s="278"/>
      <c r="H101" s="177"/>
      <c r="I101" s="178"/>
      <c r="J101" s="178"/>
      <c r="K101" s="178"/>
      <c r="L101" s="179"/>
      <c r="M101" s="177"/>
      <c r="N101" s="178"/>
      <c r="O101" s="178"/>
      <c r="P101" s="178"/>
      <c r="Q101" s="179"/>
      <c r="R101" s="177"/>
      <c r="S101" s="178"/>
      <c r="T101" s="178"/>
      <c r="U101" s="178"/>
      <c r="V101" s="179"/>
      <c r="W101" s="177"/>
      <c r="X101" s="179"/>
    </row>
    <row r="102" spans="1:24" ht="4.5" customHeight="1">
      <c r="A102" s="288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29" t="s">
        <v>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90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249" t="s">
        <v>24</v>
      </c>
      <c r="W107" s="250"/>
      <c r="X107" s="251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233" t="str">
        <f>IF(VLOOKUP(AC115,秋季!$J:$O,2,FALSE)="","",VLOOKUP(AC115,秋季!$J:$O,2,FALSE))</f>
        <v/>
      </c>
      <c r="W108" s="234"/>
      <c r="X108" s="235"/>
    </row>
    <row r="109" spans="1:24" ht="27" customHeight="1">
      <c r="A109" s="177" t="s">
        <v>23</v>
      </c>
      <c r="B109" s="178"/>
      <c r="C109" s="179"/>
      <c r="D109" s="241"/>
      <c r="E109" s="82" t="s">
        <v>22</v>
      </c>
      <c r="F109" s="241"/>
      <c r="G109" s="249" t="s">
        <v>21</v>
      </c>
      <c r="H109" s="250"/>
      <c r="I109" s="251"/>
      <c r="J109" s="255" t="str">
        <f>基本登録!$B$2</f>
        <v>基本登録シートの学校番号に入力して下さい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57"/>
      <c r="U109" s="83"/>
      <c r="V109" s="236"/>
      <c r="W109" s="237"/>
      <c r="X109" s="238"/>
    </row>
    <row r="110" spans="1:24" ht="9.75" customHeight="1">
      <c r="A110" s="186">
        <f>基本登録!$B$1</f>
        <v>0</v>
      </c>
      <c r="B110" s="187"/>
      <c r="C110" s="188"/>
      <c r="D110" s="252"/>
      <c r="E110" s="258" t="s">
        <v>0</v>
      </c>
      <c r="F110" s="254"/>
      <c r="G110" s="261" t="s">
        <v>20</v>
      </c>
      <c r="H110" s="262"/>
      <c r="I110" s="263"/>
      <c r="J110" s="267">
        <f>基本登録!$B$3</f>
        <v>0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9"/>
      <c r="U110" s="239"/>
      <c r="V110" s="240"/>
      <c r="W110" s="240"/>
      <c r="X110" s="240"/>
    </row>
    <row r="111" spans="1:24" ht="16.5" customHeight="1">
      <c r="A111" s="189"/>
      <c r="B111" s="190"/>
      <c r="C111" s="191"/>
      <c r="D111" s="252"/>
      <c r="E111" s="259"/>
      <c r="F111" s="254"/>
      <c r="G111" s="264"/>
      <c r="H111" s="265"/>
      <c r="I111" s="266"/>
      <c r="J111" s="270"/>
      <c r="K111" s="271"/>
      <c r="L111" s="271"/>
      <c r="M111" s="271"/>
      <c r="N111" s="271"/>
      <c r="O111" s="271"/>
      <c r="P111" s="271"/>
      <c r="Q111" s="271"/>
      <c r="R111" s="271"/>
      <c r="S111" s="271"/>
      <c r="T111" s="272"/>
      <c r="U111" s="241"/>
      <c r="V111" s="243" t="s">
        <v>19</v>
      </c>
      <c r="W111" s="245" t="s">
        <v>11</v>
      </c>
      <c r="X111" s="246"/>
    </row>
    <row r="112" spans="1:24" ht="27" customHeight="1">
      <c r="A112" s="192"/>
      <c r="B112" s="193"/>
      <c r="C112" s="194"/>
      <c r="D112" s="253"/>
      <c r="E112" s="260"/>
      <c r="F112" s="242"/>
      <c r="G112" s="273" t="s">
        <v>18</v>
      </c>
      <c r="H112" s="274"/>
      <c r="I112" s="275"/>
      <c r="J112" s="80"/>
      <c r="K112" s="81"/>
      <c r="L112" s="81"/>
      <c r="M112" s="81"/>
      <c r="N112" s="81"/>
      <c r="O112" s="81" t="s">
        <v>37</v>
      </c>
      <c r="P112" s="81" t="s">
        <v>38</v>
      </c>
      <c r="Q112" s="63"/>
      <c r="R112" s="81" t="s">
        <v>39</v>
      </c>
      <c r="S112" s="58"/>
      <c r="T112" s="59"/>
      <c r="U112" s="242"/>
      <c r="V112" s="244"/>
      <c r="W112" s="247"/>
      <c r="X112" s="248"/>
    </row>
    <row r="113" spans="1:29" ht="4.5" customHeight="1"/>
    <row r="114" spans="1:29" ht="21.75" customHeight="1">
      <c r="A114" s="66" t="s">
        <v>10</v>
      </c>
      <c r="B114" s="276" t="s">
        <v>9</v>
      </c>
      <c r="C114" s="277"/>
      <c r="D114" s="277"/>
      <c r="E114" s="277"/>
      <c r="F114" s="278"/>
      <c r="G114" s="85" t="s">
        <v>8</v>
      </c>
      <c r="H114" s="293" t="str">
        <f>IFERROR(VLOOKUP(D107,基本登録!$B$8:$G$13,5,FALSE),"")</f>
        <v>予選</v>
      </c>
      <c r="I114" s="294"/>
      <c r="J114" s="294"/>
      <c r="K114" s="294"/>
      <c r="L114" s="295"/>
      <c r="M114" s="293" t="str">
        <f>IFERROR(VLOOKUP(D107,基本登録!$B$8:$G$13,6,FALSE),"")</f>
        <v>準決勝</v>
      </c>
      <c r="N114" s="294"/>
      <c r="O114" s="294"/>
      <c r="P114" s="294"/>
      <c r="Q114" s="295"/>
      <c r="R114" s="91"/>
      <c r="S114" s="277"/>
      <c r="T114" s="277"/>
      <c r="U114" s="277"/>
      <c r="V114" s="92"/>
      <c r="W114" s="280" t="s">
        <v>7</v>
      </c>
      <c r="X114" s="281"/>
    </row>
    <row r="115" spans="1:29" ht="21.75" customHeight="1">
      <c r="A115" s="71" t="str">
        <f>基本登録!$A$16</f>
        <v>１</v>
      </c>
      <c r="B115" s="282" t="str">
        <f>IF('秋季（女子）'!AC115="","",VLOOKUP(AC115,秋季!$J:$O,4,FALSE))</f>
        <v/>
      </c>
      <c r="C115" s="283"/>
      <c r="D115" s="283"/>
      <c r="E115" s="283"/>
      <c r="F115" s="284"/>
      <c r="G115" s="72" t="str">
        <f>IF('秋季（女子）'!AC115="","",VLOOKUP(AC115,秋季!$J:$O,5,FALSE))</f>
        <v/>
      </c>
      <c r="H115" s="84"/>
      <c r="I115" s="84"/>
      <c r="J115" s="84"/>
      <c r="K115" s="57"/>
      <c r="L115" s="89"/>
      <c r="M115" s="84"/>
      <c r="N115" s="84"/>
      <c r="O115" s="84"/>
      <c r="P115" s="57"/>
      <c r="Q115" s="89"/>
      <c r="R115" s="84"/>
      <c r="S115" s="84"/>
      <c r="T115" s="84"/>
      <c r="U115" s="57"/>
      <c r="V115" s="89"/>
      <c r="W115" s="177"/>
      <c r="X115" s="179"/>
      <c r="Y115" s="102"/>
      <c r="AC115" s="101" t="str">
        <f>秋季!J18</f>
        <v/>
      </c>
    </row>
    <row r="116" spans="1:29" ht="21.75" customHeight="1">
      <c r="A116" s="66" t="str">
        <f>基本登録!$A$17</f>
        <v>２</v>
      </c>
      <c r="B116" s="282" t="str">
        <f>IF('秋季（女子）'!AC116="","",VLOOKUP(AC116,秋季!$J:$O,4,FALSE))</f>
        <v/>
      </c>
      <c r="C116" s="283"/>
      <c r="D116" s="283"/>
      <c r="E116" s="283"/>
      <c r="F116" s="284"/>
      <c r="G116" s="72" t="str">
        <f>IF('秋季（女子）'!AC116="","",VLOOKUP(AC116,秋季!$J:$O,5,FALSE))</f>
        <v/>
      </c>
      <c r="H116" s="84"/>
      <c r="I116" s="84"/>
      <c r="J116" s="84"/>
      <c r="K116" s="57"/>
      <c r="L116" s="89"/>
      <c r="M116" s="84"/>
      <c r="N116" s="84"/>
      <c r="O116" s="84"/>
      <c r="P116" s="57"/>
      <c r="Q116" s="89"/>
      <c r="R116" s="84"/>
      <c r="S116" s="84"/>
      <c r="T116" s="84"/>
      <c r="U116" s="57"/>
      <c r="V116" s="89"/>
      <c r="W116" s="177"/>
      <c r="X116" s="179"/>
      <c r="AC116" s="101" t="str">
        <f>秋季!J19</f>
        <v/>
      </c>
    </row>
    <row r="117" spans="1:29" ht="21.75" customHeight="1">
      <c r="A117" s="66" t="str">
        <f>基本登録!$A$18</f>
        <v>３</v>
      </c>
      <c r="B117" s="282" t="str">
        <f>IF('秋季（女子）'!AC117="","",VLOOKUP(AC117,秋季!$J:$O,4,FALSE))</f>
        <v/>
      </c>
      <c r="C117" s="283"/>
      <c r="D117" s="283"/>
      <c r="E117" s="283"/>
      <c r="F117" s="284"/>
      <c r="G117" s="72" t="str">
        <f>IF('秋季（女子）'!AC117="","",VLOOKUP(AC117,秋季!$J:$O,5,FALSE))</f>
        <v/>
      </c>
      <c r="H117" s="84"/>
      <c r="I117" s="84"/>
      <c r="J117" s="84"/>
      <c r="K117" s="57"/>
      <c r="L117" s="89"/>
      <c r="M117" s="84"/>
      <c r="N117" s="84"/>
      <c r="O117" s="84"/>
      <c r="P117" s="57"/>
      <c r="Q117" s="89"/>
      <c r="R117" s="84"/>
      <c r="S117" s="84"/>
      <c r="T117" s="84"/>
      <c r="U117" s="57"/>
      <c r="V117" s="89"/>
      <c r="W117" s="177"/>
      <c r="X117" s="179"/>
      <c r="AC117" s="101" t="str">
        <f>秋季!J20</f>
        <v/>
      </c>
    </row>
    <row r="118" spans="1:29" ht="21.75" customHeight="1">
      <c r="A118" s="66" t="str">
        <f>基本登録!$A$19</f>
        <v>４</v>
      </c>
      <c r="B118" s="282" t="str">
        <f>IF('秋季（女子）'!AC118="","",VLOOKUP(AC118,秋季!$J:$O,4,FALSE))</f>
        <v/>
      </c>
      <c r="C118" s="283"/>
      <c r="D118" s="283"/>
      <c r="E118" s="283"/>
      <c r="F118" s="284"/>
      <c r="G118" s="72" t="str">
        <f>IF('秋季（女子）'!AC118="","",VLOOKUP(AC118,秋季!$J:$O,5,FALSE))</f>
        <v/>
      </c>
      <c r="H118" s="84"/>
      <c r="I118" s="84"/>
      <c r="J118" s="84"/>
      <c r="K118" s="57"/>
      <c r="L118" s="89"/>
      <c r="M118" s="84"/>
      <c r="N118" s="84"/>
      <c r="O118" s="84"/>
      <c r="P118" s="57"/>
      <c r="Q118" s="89"/>
      <c r="R118" s="84"/>
      <c r="S118" s="84"/>
      <c r="T118" s="84"/>
      <c r="U118" s="57"/>
      <c r="V118" s="89"/>
      <c r="W118" s="177"/>
      <c r="X118" s="179"/>
    </row>
    <row r="119" spans="1:29" ht="21.75" customHeight="1">
      <c r="A119" s="66" t="str">
        <f>基本登録!$A$20</f>
        <v>５</v>
      </c>
      <c r="B119" s="282" t="str">
        <f>IF('秋季（女子）'!AC119="","",VLOOKUP(AC119,秋季!$J:$O,4,FALSE))</f>
        <v/>
      </c>
      <c r="C119" s="283"/>
      <c r="D119" s="283"/>
      <c r="E119" s="283"/>
      <c r="F119" s="284"/>
      <c r="G119" s="72" t="str">
        <f>IF('秋季（女子）'!AC119="","",VLOOKUP(AC119,秋季!$J:$O,5,FALSE))</f>
        <v/>
      </c>
      <c r="H119" s="84"/>
      <c r="I119" s="84"/>
      <c r="J119" s="84"/>
      <c r="K119" s="57"/>
      <c r="L119" s="89"/>
      <c r="M119" s="84"/>
      <c r="N119" s="84"/>
      <c r="O119" s="84"/>
      <c r="P119" s="57"/>
      <c r="Q119" s="89"/>
      <c r="R119" s="84"/>
      <c r="S119" s="84"/>
      <c r="T119" s="84"/>
      <c r="U119" s="57"/>
      <c r="V119" s="89"/>
      <c r="W119" s="177"/>
      <c r="X119" s="179"/>
    </row>
    <row r="120" spans="1:29" ht="21.75" customHeight="1">
      <c r="A120" s="66" t="str">
        <f>基本登録!$A$21</f>
        <v>補</v>
      </c>
      <c r="B120" s="282" t="str">
        <f>IF('秋季（女子）'!AC120="","",VLOOKUP(AC120,秋季!$J:$O,4,FALSE))</f>
        <v/>
      </c>
      <c r="C120" s="283"/>
      <c r="D120" s="283"/>
      <c r="E120" s="283"/>
      <c r="F120" s="284"/>
      <c r="G120" s="72" t="str">
        <f>IF('秋季（女子）'!AC120="","",VLOOKUP(AC120,秋季!$J:$O,5,FALSE))</f>
        <v/>
      </c>
      <c r="H120" s="66"/>
      <c r="I120" s="66"/>
      <c r="J120" s="66"/>
      <c r="K120" s="88"/>
      <c r="L120" s="89"/>
      <c r="M120" s="66"/>
      <c r="N120" s="66"/>
      <c r="O120" s="66"/>
      <c r="P120" s="88"/>
      <c r="Q120" s="89"/>
      <c r="R120" s="66"/>
      <c r="S120" s="66"/>
      <c r="T120" s="66"/>
      <c r="U120" s="88"/>
      <c r="V120" s="89"/>
      <c r="W120" s="177"/>
      <c r="X120" s="179"/>
    </row>
    <row r="121" spans="1:29" ht="19.5" customHeight="1">
      <c r="A121" s="177"/>
      <c r="B121" s="285"/>
      <c r="C121" s="285"/>
      <c r="D121" s="285"/>
      <c r="E121" s="285"/>
      <c r="F121" s="285"/>
      <c r="G121" s="286"/>
      <c r="H121" s="280" t="s">
        <v>5</v>
      </c>
      <c r="I121" s="287"/>
      <c r="J121" s="287"/>
      <c r="K121" s="287"/>
      <c r="L121" s="89"/>
      <c r="M121" s="280" t="s">
        <v>5</v>
      </c>
      <c r="N121" s="287"/>
      <c r="O121" s="287"/>
      <c r="P121" s="287"/>
      <c r="Q121" s="89"/>
      <c r="R121" s="280" t="s">
        <v>5</v>
      </c>
      <c r="S121" s="287"/>
      <c r="T121" s="287"/>
      <c r="U121" s="287"/>
      <c r="V121" s="89"/>
      <c r="W121" s="177"/>
      <c r="X121" s="179"/>
    </row>
    <row r="122" spans="1:29" ht="24.75" customHeight="1">
      <c r="A122" s="276" t="s">
        <v>4</v>
      </c>
      <c r="B122" s="279"/>
      <c r="C122" s="279"/>
      <c r="D122" s="279"/>
      <c r="E122" s="279"/>
      <c r="F122" s="279"/>
      <c r="G122" s="278"/>
      <c r="H122" s="177"/>
      <c r="I122" s="178"/>
      <c r="J122" s="178"/>
      <c r="K122" s="178"/>
      <c r="L122" s="179"/>
      <c r="M122" s="177"/>
      <c r="N122" s="178"/>
      <c r="O122" s="178"/>
      <c r="P122" s="178"/>
      <c r="Q122" s="179"/>
      <c r="R122" s="177"/>
      <c r="S122" s="178"/>
      <c r="T122" s="178"/>
      <c r="U122" s="178"/>
      <c r="V122" s="179"/>
      <c r="W122" s="177"/>
      <c r="X122" s="179"/>
    </row>
    <row r="123" spans="1:29" ht="4.5" customHeight="1">
      <c r="A123" s="288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29" t="s">
        <v>2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90"/>
      <c r="R125" s="231"/>
      <c r="S125" s="231"/>
      <c r="T125" s="231"/>
      <c r="U125" s="231"/>
      <c r="V125" s="231"/>
      <c r="W125" s="231"/>
      <c r="X125" s="231"/>
    </row>
    <row r="126" spans="1:29" ht="39.75" customHeight="1"/>
  </sheetData>
  <sheetProtection sheet="1" objects="1" scenarios="1"/>
  <mergeCells count="294"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G112:I112"/>
    <mergeCell ref="B114:F114"/>
    <mergeCell ref="S114:U114"/>
    <mergeCell ref="W114:X114"/>
    <mergeCell ref="F109:F112"/>
    <mergeCell ref="G109:I109"/>
    <mergeCell ref="B115:F115"/>
    <mergeCell ref="W115:X115"/>
    <mergeCell ref="B116:F116"/>
    <mergeCell ref="W116:X116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J109:T109"/>
    <mergeCell ref="A110:C112"/>
    <mergeCell ref="E110:E112"/>
    <mergeCell ref="G110:I111"/>
    <mergeCell ref="J110:T111"/>
    <mergeCell ref="A102:X102"/>
    <mergeCell ref="A103:Q103"/>
    <mergeCell ref="R103:X104"/>
    <mergeCell ref="A104:P104"/>
    <mergeCell ref="A107:C108"/>
    <mergeCell ref="U110:X110"/>
    <mergeCell ref="U111:U112"/>
    <mergeCell ref="V111:V112"/>
    <mergeCell ref="W111:X112"/>
    <mergeCell ref="A101:G101"/>
    <mergeCell ref="H101:L101"/>
    <mergeCell ref="M101:Q101"/>
    <mergeCell ref="R101:V101"/>
    <mergeCell ref="W101:X101"/>
    <mergeCell ref="B97:F97"/>
    <mergeCell ref="W97:X97"/>
    <mergeCell ref="B98:F98"/>
    <mergeCell ref="W98:X98"/>
    <mergeCell ref="B99:F99"/>
    <mergeCell ref="G91:I91"/>
    <mergeCell ref="B93:F93"/>
    <mergeCell ref="S93:U93"/>
    <mergeCell ref="W93:X93"/>
    <mergeCell ref="F88:F91"/>
    <mergeCell ref="G88:I88"/>
    <mergeCell ref="W99:X99"/>
    <mergeCell ref="B94:F94"/>
    <mergeCell ref="W94:X94"/>
    <mergeCell ref="B95:F95"/>
    <mergeCell ref="W95:X95"/>
    <mergeCell ref="B96:F96"/>
    <mergeCell ref="W96:X96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U89:X89"/>
    <mergeCell ref="U90:U91"/>
    <mergeCell ref="V90:V91"/>
    <mergeCell ref="W90:X91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B72:F72"/>
    <mergeCell ref="S72:U72"/>
    <mergeCell ref="W72:X72"/>
    <mergeCell ref="F67:F70"/>
    <mergeCell ref="G67:I67"/>
    <mergeCell ref="W78:X78"/>
    <mergeCell ref="B73:F73"/>
    <mergeCell ref="W73:X73"/>
    <mergeCell ref="B74:F74"/>
    <mergeCell ref="W74:X74"/>
    <mergeCell ref="B75:F75"/>
    <mergeCell ref="W75:X75"/>
    <mergeCell ref="W59:X59"/>
    <mergeCell ref="B55:F55"/>
    <mergeCell ref="W55:X55"/>
    <mergeCell ref="B56:F56"/>
    <mergeCell ref="W56:X56"/>
    <mergeCell ref="B57:F57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J67:T67"/>
    <mergeCell ref="A68:C70"/>
    <mergeCell ref="E68:E70"/>
    <mergeCell ref="G68:I69"/>
    <mergeCell ref="J68:T69"/>
    <mergeCell ref="A60:X60"/>
    <mergeCell ref="A61:Q61"/>
    <mergeCell ref="R61:X62"/>
    <mergeCell ref="W51:X51"/>
    <mergeCell ref="F46:F49"/>
    <mergeCell ref="G46:I46"/>
    <mergeCell ref="W57:X57"/>
    <mergeCell ref="B52:F52"/>
    <mergeCell ref="W52:X52"/>
    <mergeCell ref="B53:F53"/>
    <mergeCell ref="W53:X53"/>
    <mergeCell ref="B54:F54"/>
    <mergeCell ref="W54:X54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J46:T46"/>
    <mergeCell ref="A47:C49"/>
    <mergeCell ref="E47:E49"/>
    <mergeCell ref="G47:I48"/>
    <mergeCell ref="J47:T48"/>
    <mergeCell ref="A39:X39"/>
    <mergeCell ref="A40:Q40"/>
    <mergeCell ref="R40:X41"/>
    <mergeCell ref="A41:P41"/>
    <mergeCell ref="A44:C45"/>
    <mergeCell ref="U47:X47"/>
    <mergeCell ref="U48:U49"/>
    <mergeCell ref="V48:V49"/>
    <mergeCell ref="W48:X49"/>
    <mergeCell ref="G49:I49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B30:F30"/>
    <mergeCell ref="S30:U30"/>
    <mergeCell ref="W30:X30"/>
    <mergeCell ref="W36:X36"/>
    <mergeCell ref="B31:F31"/>
    <mergeCell ref="W31:X31"/>
    <mergeCell ref="B32:F32"/>
    <mergeCell ref="W32:X32"/>
    <mergeCell ref="B33:F33"/>
    <mergeCell ref="W33:X33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B9:F9"/>
    <mergeCell ref="S9:U9"/>
    <mergeCell ref="W9:X9"/>
    <mergeCell ref="B10:F10"/>
    <mergeCell ref="W10:X10"/>
    <mergeCell ref="H9:L9"/>
    <mergeCell ref="M9:Q9"/>
    <mergeCell ref="B11:F11"/>
    <mergeCell ref="W11:X11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H93:L93"/>
    <mergeCell ref="M93:Q93"/>
    <mergeCell ref="H114:L114"/>
    <mergeCell ref="M114:Q114"/>
    <mergeCell ref="H30:L30"/>
    <mergeCell ref="M30:Q30"/>
    <mergeCell ref="H51:L51"/>
    <mergeCell ref="M51:Q51"/>
    <mergeCell ref="H72:L72"/>
    <mergeCell ref="M72:Q72"/>
    <mergeCell ref="D44:U45"/>
    <mergeCell ref="B51:F51"/>
    <mergeCell ref="S51:U51"/>
    <mergeCell ref="A59:G59"/>
    <mergeCell ref="H59:L59"/>
    <mergeCell ref="M59:Q59"/>
    <mergeCell ref="R59:V59"/>
    <mergeCell ref="A62:P62"/>
    <mergeCell ref="A65:C66"/>
    <mergeCell ref="U68:X68"/>
    <mergeCell ref="U69:U70"/>
    <mergeCell ref="V69:V70"/>
    <mergeCell ref="W69:X70"/>
    <mergeCell ref="G70:I70"/>
  </mergeCells>
  <phoneticPr fontId="1"/>
  <printOptions horizontalCentered="1" verticalCentered="1"/>
  <pageMargins left="0" right="0" top="0.55314960629921262" bottom="0.55314960629921262" header="0.30000000000000004" footer="0.30000000000000004"/>
  <pageSetup paperSize="9" scale="85" orientation="portrait"/>
  <headerFooter alignWithMargins="0"/>
  <rowBreaks count="2" manualBreakCount="2">
    <brk id="42" max="23" man="1"/>
    <brk id="84" max="2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660066"/>
  </sheetPr>
  <dimension ref="A1:O44"/>
  <sheetViews>
    <sheetView zoomScaleNormal="100" workbookViewId="0">
      <selection activeCell="N18" sqref="N18"/>
    </sheetView>
  </sheetViews>
  <sheetFormatPr baseColWidth="10" defaultColWidth="13" defaultRowHeight="14"/>
  <cols>
    <col min="1" max="1" width="3.6640625" style="43" bestFit="1" customWidth="1"/>
    <col min="2" max="2" width="4.5" style="43" bestFit="1" customWidth="1"/>
    <col min="3" max="3" width="4.5" style="43" customWidth="1"/>
    <col min="4" max="4" width="9.1640625" style="43" bestFit="1" customWidth="1"/>
    <col min="5" max="5" width="11.6640625" style="43" bestFit="1" customWidth="1"/>
    <col min="6" max="6" width="5.5" style="45" bestFit="1" customWidth="1"/>
    <col min="7" max="7" width="5.5" style="43" bestFit="1" customWidth="1"/>
    <col min="8" max="8" width="13" style="43"/>
    <col min="9" max="9" width="3.6640625" style="43" bestFit="1" customWidth="1"/>
    <col min="10" max="10" width="4.5" style="43" bestFit="1" customWidth="1"/>
    <col min="11" max="11" width="4.5" style="43" customWidth="1"/>
    <col min="12" max="12" width="9.1640625" style="43" bestFit="1" customWidth="1"/>
    <col min="13" max="13" width="11.6640625" style="43" bestFit="1" customWidth="1"/>
    <col min="14" max="15" width="5.5" style="43" bestFit="1" customWidth="1"/>
    <col min="16" max="16384" width="13" style="43"/>
  </cols>
  <sheetData>
    <row r="1" spans="1:15">
      <c r="A1" s="149" t="s">
        <v>55</v>
      </c>
      <c r="B1" s="151"/>
      <c r="C1" s="151"/>
      <c r="D1" s="151"/>
      <c r="E1" s="151"/>
      <c r="F1" s="151"/>
      <c r="G1" s="152"/>
      <c r="I1" s="149" t="s">
        <v>56</v>
      </c>
      <c r="J1" s="151"/>
      <c r="K1" s="151"/>
      <c r="L1" s="151"/>
      <c r="M1" s="151"/>
      <c r="N1" s="151"/>
      <c r="O1" s="152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149" t="s">
        <v>32</v>
      </c>
      <c r="B3" s="20" t="str">
        <f>IF(E3="","",1)</f>
        <v/>
      </c>
      <c r="C3" s="143"/>
      <c r="D3" s="49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49" t="s">
        <v>32</v>
      </c>
      <c r="J3" s="20" t="str">
        <f>IF(M3="","",1)</f>
        <v/>
      </c>
      <c r="K3" s="143"/>
      <c r="L3" s="49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147"/>
      <c r="B4" s="5" t="str">
        <f>IF(E4="","",2)</f>
        <v/>
      </c>
      <c r="C4" s="144"/>
      <c r="D4" s="50"/>
      <c r="E4" s="24" t="str">
        <f>IFERROR(VLOOKUP(D4,部員登録!$B:$E,2,FALSE),"")</f>
        <v/>
      </c>
      <c r="F4" s="25" t="str">
        <f>IFERROR(VLOOKUP(D4,部員登録!$B:$E,3,FALSE),"")</f>
        <v/>
      </c>
      <c r="G4" s="26" t="str">
        <f>IFERROR(VLOOKUP(D4,部員登録!$B:$E,4,FALSE),"")</f>
        <v/>
      </c>
      <c r="I4" s="147"/>
      <c r="J4" s="5" t="str">
        <f>IF(M4="","",2)</f>
        <v/>
      </c>
      <c r="K4" s="144"/>
      <c r="L4" s="50"/>
      <c r="M4" s="24" t="str">
        <f>IFERROR(VLOOKUP(L4,部員登録!$B:$E,2,FALSE),"")</f>
        <v/>
      </c>
      <c r="N4" s="25" t="str">
        <f>IFERROR(VLOOKUP(L4,部員登録!$B:$E,3,FALSE),"")</f>
        <v/>
      </c>
      <c r="O4" s="26" t="str">
        <f>IFERROR(VLOOKUP(L4,部員登録!$B:$E,4,FALSE),"")</f>
        <v/>
      </c>
    </row>
    <row r="5" spans="1:15" ht="16" thickBot="1">
      <c r="A5" s="150"/>
      <c r="B5" s="28" t="str">
        <f>IF(E5="","",3)</f>
        <v/>
      </c>
      <c r="C5" s="145"/>
      <c r="D5" s="51"/>
      <c r="E5" s="29" t="str">
        <f>IFERROR(VLOOKUP(D5,部員登録!$B:$E,2,FALSE),"")</f>
        <v/>
      </c>
      <c r="F5" s="30" t="str">
        <f>IFERROR(VLOOKUP(D5,部員登録!$B:$E,3,FALSE),"")</f>
        <v/>
      </c>
      <c r="G5" s="31" t="str">
        <f>IFERROR(VLOOKUP(D5,部員登録!$B:$E,4,FALSE),"")</f>
        <v/>
      </c>
      <c r="I5" s="150"/>
      <c r="J5" s="28" t="str">
        <f>IF(M5="","",3)</f>
        <v/>
      </c>
      <c r="K5" s="145"/>
      <c r="L5" s="51"/>
      <c r="M5" s="29" t="str">
        <f>IFERROR(VLOOKUP(L5,部員登録!$B:$E,2,FALSE),"")</f>
        <v/>
      </c>
      <c r="N5" s="30" t="str">
        <f>IFERROR(VLOOKUP(L5,部員登録!$B:$E,3,FALSE),"")</f>
        <v/>
      </c>
      <c r="O5" s="31" t="str">
        <f>IFERROR(VLOOKUP(L5,部員登録!$B:$E,4,FALSE),"")</f>
        <v/>
      </c>
    </row>
    <row r="6" spans="1:15" ht="15">
      <c r="A6" s="146" t="s">
        <v>33</v>
      </c>
      <c r="B6" s="32" t="str">
        <f>IF(E6="","",4)</f>
        <v/>
      </c>
      <c r="C6" s="143"/>
      <c r="D6" s="49"/>
      <c r="E6" s="33" t="str">
        <f>IFERROR(VLOOKUP(D6,部員登録!$B:$E,2,FALSE),"")</f>
        <v/>
      </c>
      <c r="F6" s="34" t="str">
        <f>IFERROR(VLOOKUP(D6,部員登録!$B:$E,3,FALSE),"")</f>
        <v/>
      </c>
      <c r="G6" s="35" t="str">
        <f>IFERROR(VLOOKUP(D6,部員登録!$B:$E,4,FALSE),"")</f>
        <v/>
      </c>
      <c r="I6" s="146" t="s">
        <v>33</v>
      </c>
      <c r="J6" s="32" t="str">
        <f>IF(M6="","",4)</f>
        <v/>
      </c>
      <c r="K6" s="143"/>
      <c r="L6" s="49"/>
      <c r="M6" s="33" t="str">
        <f>IFERROR(VLOOKUP(L6,部員登録!$B:$E,2,FALSE),"")</f>
        <v/>
      </c>
      <c r="N6" s="34" t="str">
        <f>IFERROR(VLOOKUP(L6,部員登録!$B:$E,3,FALSE),"")</f>
        <v/>
      </c>
      <c r="O6" s="35" t="str">
        <f>IFERROR(VLOOKUP(L6,部員登録!$B:$E,4,FALSE),"")</f>
        <v/>
      </c>
    </row>
    <row r="7" spans="1:15" ht="15">
      <c r="A7" s="147"/>
      <c r="B7" s="5" t="str">
        <f>IF(E7="","",5)</f>
        <v/>
      </c>
      <c r="C7" s="144"/>
      <c r="D7" s="50"/>
      <c r="E7" s="36" t="str">
        <f>IFERROR(VLOOKUP(D7,部員登録!$B:$E,2,FALSE),"")</f>
        <v/>
      </c>
      <c r="F7" s="25" t="str">
        <f>IFERROR(VLOOKUP(D7,部員登録!$B:$E,3,FALSE),"")</f>
        <v/>
      </c>
      <c r="G7" s="26" t="str">
        <f>IFERROR(VLOOKUP(D7,部員登録!$B:$E,4,FALSE),"")</f>
        <v/>
      </c>
      <c r="I7" s="147"/>
      <c r="J7" s="5" t="str">
        <f>IF(M7="","",5)</f>
        <v/>
      </c>
      <c r="K7" s="144"/>
      <c r="L7" s="50"/>
      <c r="M7" s="36" t="str">
        <f>IFERROR(VLOOKUP(L7,部員登録!$B:$E,2,FALSE),"")</f>
        <v/>
      </c>
      <c r="N7" s="25" t="str">
        <f>IFERROR(VLOOKUP(L7,部員登録!$B:$E,3,FALSE),"")</f>
        <v/>
      </c>
      <c r="O7" s="26" t="str">
        <f>IFERROR(VLOOKUP(L7,部員登録!$B:$E,4,FALSE),"")</f>
        <v/>
      </c>
    </row>
    <row r="8" spans="1:15" ht="16" thickBot="1">
      <c r="A8" s="148"/>
      <c r="B8" s="17" t="str">
        <f>IF(E8="","",6)</f>
        <v/>
      </c>
      <c r="C8" s="145"/>
      <c r="D8" s="51"/>
      <c r="E8" s="37" t="str">
        <f>IFERROR(VLOOKUP(D8,部員登録!$B:$E,2,FALSE),"")</f>
        <v/>
      </c>
      <c r="F8" s="18" t="str">
        <f>IFERROR(VLOOKUP(D8,部員登録!$B:$E,3,FALSE),"")</f>
        <v/>
      </c>
      <c r="G8" s="38" t="str">
        <f>IFERROR(VLOOKUP(D8,部員登録!$B:$E,4,FALSE),"")</f>
        <v/>
      </c>
      <c r="I8" s="148"/>
      <c r="J8" s="17" t="str">
        <f>IF(M8="","",6)</f>
        <v/>
      </c>
      <c r="K8" s="145"/>
      <c r="L8" s="51"/>
      <c r="M8" s="37" t="str">
        <f>IFERROR(VLOOKUP(L8,部員登録!$B:$E,2,FALSE),"")</f>
        <v/>
      </c>
      <c r="N8" s="18" t="str">
        <f>IFERROR(VLOOKUP(L8,部員登録!$B:$E,3,FALSE),"")</f>
        <v/>
      </c>
      <c r="O8" s="38" t="str">
        <f>IFERROR(VLOOKUP(L8,部員登録!$B:$E,4,FALSE),"")</f>
        <v/>
      </c>
    </row>
    <row r="9" spans="1:15" ht="15">
      <c r="A9" s="149" t="s">
        <v>34</v>
      </c>
      <c r="B9" s="20" t="str">
        <f>IF(E9="","",7)</f>
        <v/>
      </c>
      <c r="C9" s="143"/>
      <c r="D9" s="49"/>
      <c r="E9" s="39" t="str">
        <f>IFERROR(VLOOKUP(D9,部員登録!$B:$E,2,FALSE),"")</f>
        <v/>
      </c>
      <c r="F9" s="15" t="str">
        <f>IFERROR(VLOOKUP(D9,部員登録!$B:$E,3,FALSE),"")</f>
        <v/>
      </c>
      <c r="G9" s="22" t="str">
        <f>IFERROR(VLOOKUP(D9,部員登録!$B:$E,4,FALSE),"")</f>
        <v/>
      </c>
      <c r="I9" s="149" t="s">
        <v>34</v>
      </c>
      <c r="J9" s="20" t="str">
        <f>IF(M9="","",7)</f>
        <v/>
      </c>
      <c r="K9" s="143"/>
      <c r="L9" s="49"/>
      <c r="M9" s="39" t="str">
        <f>IFERROR(VLOOKUP(L9,部員登録!$B:$E,2,FALSE),"")</f>
        <v/>
      </c>
      <c r="N9" s="15" t="str">
        <f>IFERROR(VLOOKUP(L9,部員登録!$B:$E,3,FALSE),"")</f>
        <v/>
      </c>
      <c r="O9" s="22" t="str">
        <f>IFERROR(VLOOKUP(L9,部員登録!$B:$E,4,FALSE),"")</f>
        <v/>
      </c>
    </row>
    <row r="10" spans="1:15" ht="15">
      <c r="A10" s="147"/>
      <c r="B10" s="5" t="str">
        <f>IF(E10="","",8)</f>
        <v/>
      </c>
      <c r="C10" s="144"/>
      <c r="D10" s="50"/>
      <c r="E10" s="36" t="str">
        <f>IFERROR(VLOOKUP(D10,部員登録!$B:$E,2,FALSE),"")</f>
        <v/>
      </c>
      <c r="F10" s="25" t="str">
        <f>IFERROR(VLOOKUP(D10,部員登録!$B:$E,3,FALSE),"")</f>
        <v/>
      </c>
      <c r="G10" s="26" t="str">
        <f>IFERROR(VLOOKUP(D10,部員登録!$B:$E,4,FALSE),"")</f>
        <v/>
      </c>
      <c r="I10" s="147"/>
      <c r="J10" s="5" t="str">
        <f>IF(M10="","",8)</f>
        <v/>
      </c>
      <c r="K10" s="144"/>
      <c r="L10" s="50"/>
      <c r="M10" s="36" t="str">
        <f>IFERROR(VLOOKUP(L10,部員登録!$B:$E,2,FALSE),"")</f>
        <v/>
      </c>
      <c r="N10" s="25" t="str">
        <f>IFERROR(VLOOKUP(L10,部員登録!$B:$E,3,FALSE),"")</f>
        <v/>
      </c>
      <c r="O10" s="26" t="str">
        <f>IFERROR(VLOOKUP(L10,部員登録!$B:$E,4,FALSE),"")</f>
        <v/>
      </c>
    </row>
    <row r="11" spans="1:15" ht="16" thickBot="1">
      <c r="A11" s="150"/>
      <c r="B11" s="28" t="str">
        <f>IF(E11="","",9)</f>
        <v/>
      </c>
      <c r="C11" s="145"/>
      <c r="D11" s="51"/>
      <c r="E11" s="29" t="str">
        <f>IFERROR(VLOOKUP(D11,部員登録!$B:$E,2,FALSE),"")</f>
        <v/>
      </c>
      <c r="F11" s="30" t="str">
        <f>IFERROR(VLOOKUP(D11,部員登録!$B:$E,3,FALSE),"")</f>
        <v/>
      </c>
      <c r="G11" s="31" t="str">
        <f>IFERROR(VLOOKUP(D11,部員登録!$B:$E,4,FALSE),"")</f>
        <v/>
      </c>
      <c r="I11" s="150"/>
      <c r="J11" s="28" t="str">
        <f>IF(M11="","",9)</f>
        <v/>
      </c>
      <c r="K11" s="145"/>
      <c r="L11" s="51"/>
      <c r="M11" s="29" t="str">
        <f>IFERROR(VLOOKUP(L11,部員登録!$B:$E,2,FALSE),"")</f>
        <v/>
      </c>
      <c r="N11" s="30" t="str">
        <f>IFERROR(VLOOKUP(L11,部員登録!$B:$E,3,FALSE),"")</f>
        <v/>
      </c>
      <c r="O11" s="31" t="str">
        <f>IFERROR(VLOOKUP(L11,部員登録!$B:$E,4,FALSE),"")</f>
        <v/>
      </c>
    </row>
    <row r="12" spans="1:15" ht="15">
      <c r="A12" s="146" t="s">
        <v>35</v>
      </c>
      <c r="B12" s="32" t="str">
        <f>IF(E12="","",10)</f>
        <v/>
      </c>
      <c r="C12" s="143"/>
      <c r="D12" s="49"/>
      <c r="E12" s="33" t="str">
        <f>IFERROR(VLOOKUP(D12,部員登録!$B:$E,2,FALSE),"")</f>
        <v/>
      </c>
      <c r="F12" s="34" t="str">
        <f>IFERROR(VLOOKUP(D12,部員登録!$B:$E,3,FALSE),"")</f>
        <v/>
      </c>
      <c r="G12" s="35" t="str">
        <f>IFERROR(VLOOKUP(D12,部員登録!$B:$E,4,FALSE),"")</f>
        <v/>
      </c>
      <c r="I12" s="146" t="s">
        <v>35</v>
      </c>
      <c r="J12" s="32" t="str">
        <f>IF(M12="","",10)</f>
        <v/>
      </c>
      <c r="K12" s="143"/>
      <c r="L12" s="49"/>
      <c r="M12" s="33" t="str">
        <f>IFERROR(VLOOKUP(L12,部員登録!$B:$E,2,FALSE),"")</f>
        <v/>
      </c>
      <c r="N12" s="34" t="str">
        <f>IFERROR(VLOOKUP(L12,部員登録!$B:$E,3,FALSE),"")</f>
        <v/>
      </c>
      <c r="O12" s="35" t="str">
        <f>IFERROR(VLOOKUP(L12,部員登録!$B:$E,4,FALSE),"")</f>
        <v/>
      </c>
    </row>
    <row r="13" spans="1:15" ht="15">
      <c r="A13" s="147"/>
      <c r="B13" s="5" t="str">
        <f>IF(E13="","",11)</f>
        <v/>
      </c>
      <c r="C13" s="144"/>
      <c r="D13" s="50"/>
      <c r="E13" s="36" t="str">
        <f>IFERROR(VLOOKUP(D13,部員登録!$B:$E,2,FALSE),"")</f>
        <v/>
      </c>
      <c r="F13" s="25" t="str">
        <f>IFERROR(VLOOKUP(D13,部員登録!$B:$E,3,FALSE),"")</f>
        <v/>
      </c>
      <c r="G13" s="26" t="str">
        <f>IFERROR(VLOOKUP(D13,部員登録!$B:$E,4,FALSE),"")</f>
        <v/>
      </c>
      <c r="I13" s="147"/>
      <c r="J13" s="5" t="str">
        <f>IF(M13="","",11)</f>
        <v/>
      </c>
      <c r="K13" s="144"/>
      <c r="L13" s="50"/>
      <c r="M13" s="36" t="str">
        <f>IFERROR(VLOOKUP(L13,部員登録!$B:$E,2,FALSE),"")</f>
        <v/>
      </c>
      <c r="N13" s="25" t="str">
        <f>IFERROR(VLOOKUP(L13,部員登録!$B:$E,3,FALSE),"")</f>
        <v/>
      </c>
      <c r="O13" s="26" t="str">
        <f>IFERROR(VLOOKUP(L13,部員登録!$B:$E,4,FALSE),"")</f>
        <v/>
      </c>
    </row>
    <row r="14" spans="1:15" ht="15" thickBot="1">
      <c r="A14" s="148"/>
      <c r="B14" s="17" t="str">
        <f>IF(E14="","",12)</f>
        <v/>
      </c>
      <c r="C14" s="145"/>
      <c r="D14" s="51"/>
      <c r="E14" s="40" t="str">
        <f>IFERROR(VLOOKUP(D14,部員登録!$B:$E,2,FALSE),"")</f>
        <v/>
      </c>
      <c r="F14" s="18" t="str">
        <f>IFERROR(VLOOKUP(D14,部員登録!$B:$E,3,FALSE),"")</f>
        <v/>
      </c>
      <c r="G14" s="38" t="str">
        <f>IFERROR(VLOOKUP(D14,部員登録!$B:$E,4,FALSE),"")</f>
        <v/>
      </c>
      <c r="I14" s="148"/>
      <c r="J14" s="17" t="str">
        <f>IF(M14="","",12)</f>
        <v/>
      </c>
      <c r="K14" s="145"/>
      <c r="L14" s="51"/>
      <c r="M14" s="40" t="str">
        <f>IFERROR(VLOOKUP(L14,部員登録!$B:$E,2,FALSE),"")</f>
        <v/>
      </c>
      <c r="N14" s="18" t="str">
        <f>IFERROR(VLOOKUP(L14,部員登録!$B:$E,3,FALSE),"")</f>
        <v/>
      </c>
      <c r="O14" s="38" t="str">
        <f>IFERROR(VLOOKUP(L14,部員登録!$B:$E,4,FALSE),"")</f>
        <v/>
      </c>
    </row>
    <row r="15" spans="1:15">
      <c r="A15" s="149" t="s">
        <v>36</v>
      </c>
      <c r="B15" s="20" t="str">
        <f>IF(E15="","",13)</f>
        <v/>
      </c>
      <c r="C15" s="143"/>
      <c r="D15" s="49"/>
      <c r="E15" s="21" t="str">
        <f>IFERROR(VLOOKUP(D15,部員登録!$B:$E,2,FALSE),"")</f>
        <v/>
      </c>
      <c r="F15" s="15" t="str">
        <f>IFERROR(VLOOKUP(D15,部員登録!$B:$E,3,FALSE),"")</f>
        <v/>
      </c>
      <c r="G15" s="22" t="str">
        <f>IFERROR(VLOOKUP(D15,部員登録!$B:$E,4,FALSE),"")</f>
        <v/>
      </c>
      <c r="I15" s="149" t="s">
        <v>36</v>
      </c>
      <c r="J15" s="20" t="str">
        <f>IF(M15="","",13)</f>
        <v/>
      </c>
      <c r="K15" s="143"/>
      <c r="L15" s="49"/>
      <c r="M15" s="21" t="str">
        <f>IFERROR(VLOOKUP(L15,部員登録!$B:$E,2,FALSE),"")</f>
        <v/>
      </c>
      <c r="N15" s="15" t="str">
        <f>IFERROR(VLOOKUP(L15,部員登録!$B:$E,3,FALSE),"")</f>
        <v/>
      </c>
      <c r="O15" s="22" t="str">
        <f>IFERROR(VLOOKUP(L15,部員登録!$B:$E,4,FALSE),"")</f>
        <v/>
      </c>
    </row>
    <row r="16" spans="1:15">
      <c r="A16" s="147"/>
      <c r="B16" s="5" t="str">
        <f>IF(E16="","",14)</f>
        <v/>
      </c>
      <c r="C16" s="144"/>
      <c r="D16" s="50"/>
      <c r="E16" s="24" t="str">
        <f>IFERROR(VLOOKUP(D16,部員登録!$B:$E,2,FALSE),"")</f>
        <v/>
      </c>
      <c r="F16" s="25" t="str">
        <f>IFERROR(VLOOKUP(D16,部員登録!$B:$E,3,FALSE),"")</f>
        <v/>
      </c>
      <c r="G16" s="26" t="str">
        <f>IFERROR(VLOOKUP(D16,部員登録!$B:$E,4,FALSE),"")</f>
        <v/>
      </c>
      <c r="I16" s="147"/>
      <c r="J16" s="5" t="str">
        <f>IF(M16="","",14)</f>
        <v/>
      </c>
      <c r="K16" s="144"/>
      <c r="L16" s="50"/>
      <c r="M16" s="24" t="str">
        <f>IFERROR(VLOOKUP(L16,部員登録!$B:$E,2,FALSE),"")</f>
        <v/>
      </c>
      <c r="N16" s="25" t="str">
        <f>IFERROR(VLOOKUP(L16,部員登録!$B:$E,3,FALSE),"")</f>
        <v/>
      </c>
      <c r="O16" s="26" t="str">
        <f>IFERROR(VLOOKUP(L16,部員登録!$B:$E,4,FALSE),"")</f>
        <v/>
      </c>
    </row>
    <row r="17" spans="1:15" ht="15" thickBot="1">
      <c r="A17" s="150"/>
      <c r="B17" s="28" t="str">
        <f>IF(E17="","",15)</f>
        <v/>
      </c>
      <c r="C17" s="145"/>
      <c r="D17" s="51"/>
      <c r="E17" s="41" t="str">
        <f>IFERROR(VLOOKUP(D17,部員登録!$B:$E,2,FALSE),"")</f>
        <v/>
      </c>
      <c r="F17" s="30" t="str">
        <f>IFERROR(VLOOKUP(D17,部員登録!$B:$E,3,FALSE),"")</f>
        <v/>
      </c>
      <c r="G17" s="31" t="str">
        <f>IFERROR(VLOOKUP(D17,部員登録!$B:$E,4,FALSE),"")</f>
        <v/>
      </c>
      <c r="I17" s="150"/>
      <c r="J17" s="28" t="str">
        <f>IF(M17="","",15)</f>
        <v/>
      </c>
      <c r="K17" s="145"/>
      <c r="L17" s="51"/>
      <c r="M17" s="41" t="str">
        <f>IFERROR(VLOOKUP(L17,部員登録!$B:$E,2,FALSE),"")</f>
        <v/>
      </c>
      <c r="N17" s="30" t="str">
        <f>IFERROR(VLOOKUP(L17,部員登録!$B:$E,3,FALSE),"")</f>
        <v/>
      </c>
      <c r="O17" s="31" t="str">
        <f>IFERROR(VLOOKUP(L17,部員登録!$B:$E,4,FALSE),"")</f>
        <v/>
      </c>
    </row>
    <row r="18" spans="1:15">
      <c r="A18" s="146" t="s">
        <v>138</v>
      </c>
      <c r="B18" s="32" t="str">
        <f>IF(E18="","",16)</f>
        <v/>
      </c>
      <c r="C18" s="143"/>
      <c r="D18" s="49"/>
      <c r="E18" s="42" t="str">
        <f>IFERROR(VLOOKUP(D18,部員登録!$B:$E,2,FALSE),"")</f>
        <v/>
      </c>
      <c r="F18" s="34" t="str">
        <f>IFERROR(VLOOKUP(D18,部員登録!$B:$E,3,FALSE),"")</f>
        <v/>
      </c>
      <c r="G18" s="35" t="str">
        <f>IFERROR(VLOOKUP(D18,部員登録!$B:$E,4,FALSE),"")</f>
        <v/>
      </c>
      <c r="I18" s="146" t="s">
        <v>138</v>
      </c>
      <c r="J18" s="32" t="str">
        <f>IF(M18="","",16)</f>
        <v/>
      </c>
      <c r="K18" s="143"/>
      <c r="L18" s="49"/>
      <c r="M18" s="42" t="str">
        <f>IFERROR(VLOOKUP(L18,部員登録!$B:$E,2,FALSE),"")</f>
        <v/>
      </c>
      <c r="N18" s="34" t="str">
        <f>IFERROR(VLOOKUP(L18,部員登録!$B:$E,3,FALSE),"")</f>
        <v/>
      </c>
      <c r="O18" s="35" t="str">
        <f>IFERROR(VLOOKUP(L18,部員登録!$B:$E,4,FALSE),"")</f>
        <v/>
      </c>
    </row>
    <row r="19" spans="1:15">
      <c r="A19" s="147"/>
      <c r="B19" s="5" t="str">
        <f>IF(E19="","",17)</f>
        <v/>
      </c>
      <c r="C19" s="144"/>
      <c r="D19" s="50"/>
      <c r="E19" s="24" t="str">
        <f>IFERROR(VLOOKUP(D19,部員登録!$B:$E,2,FALSE),"")</f>
        <v/>
      </c>
      <c r="F19" s="25" t="str">
        <f>IFERROR(VLOOKUP(D19,部員登録!$B:$E,3,FALSE),"")</f>
        <v/>
      </c>
      <c r="G19" s="26" t="str">
        <f>IFERROR(VLOOKUP(D19,部員登録!$B:$E,4,FALSE),"")</f>
        <v/>
      </c>
      <c r="I19" s="147"/>
      <c r="J19" s="5" t="str">
        <f>IF(M19="","",17)</f>
        <v/>
      </c>
      <c r="K19" s="144"/>
      <c r="L19" s="50"/>
      <c r="M19" s="24" t="str">
        <f>IFERROR(VLOOKUP(L19,部員登録!$B:$E,2,FALSE),"")</f>
        <v/>
      </c>
      <c r="N19" s="25" t="str">
        <f>IFERROR(VLOOKUP(L19,部員登録!$B:$E,3,FALSE),"")</f>
        <v/>
      </c>
      <c r="O19" s="26" t="str">
        <f>IFERROR(VLOOKUP(L19,部員登録!$B:$E,4,FALSE),"")</f>
        <v/>
      </c>
    </row>
    <row r="20" spans="1:15" ht="15" thickBot="1">
      <c r="A20" s="150"/>
      <c r="B20" s="28" t="str">
        <f>IF(E20="","",18)</f>
        <v/>
      </c>
      <c r="C20" s="145"/>
      <c r="D20" s="51"/>
      <c r="E20" s="41" t="str">
        <f>IFERROR(VLOOKUP(D20,部員登録!$B:$E,2,FALSE),"")</f>
        <v/>
      </c>
      <c r="F20" s="30" t="str">
        <f>IFERROR(VLOOKUP(D20,部員登録!$B:$E,3,FALSE),"")</f>
        <v/>
      </c>
      <c r="G20" s="31" t="str">
        <f>IFERROR(VLOOKUP(D20,部員登録!$B:$E,4,FALSE),"")</f>
        <v/>
      </c>
      <c r="I20" s="150"/>
      <c r="J20" s="28" t="str">
        <f>IF(M20="","",18)</f>
        <v/>
      </c>
      <c r="K20" s="145"/>
      <c r="L20" s="51"/>
      <c r="M20" s="41" t="str">
        <f>IFERROR(VLOOKUP(L20,部員登録!$B:$E,2,FALSE),"")</f>
        <v/>
      </c>
      <c r="N20" s="30" t="str">
        <f>IFERROR(VLOOKUP(L20,部員登録!$B:$E,3,FALSE),"")</f>
        <v/>
      </c>
      <c r="O20" s="31" t="str">
        <f>IFERROR(VLOOKUP(L20,部員登録!$B:$E,4,FALSE),"")</f>
        <v/>
      </c>
    </row>
    <row r="21" spans="1:15">
      <c r="E21" s="44"/>
      <c r="G21" s="46"/>
    </row>
    <row r="22" spans="1:15">
      <c r="E22" s="44"/>
      <c r="G22" s="46"/>
    </row>
    <row r="23" spans="1:15">
      <c r="E23" s="44"/>
      <c r="G23" s="46"/>
    </row>
    <row r="24" spans="1:15">
      <c r="E24" s="44"/>
      <c r="G24" s="46"/>
    </row>
    <row r="25" spans="1:15">
      <c r="E25" s="44"/>
      <c r="G25" s="46"/>
    </row>
    <row r="26" spans="1:15">
      <c r="E26" s="44"/>
      <c r="G26" s="46"/>
    </row>
    <row r="27" spans="1:15">
      <c r="E27" s="47"/>
      <c r="G27" s="46"/>
    </row>
    <row r="28" spans="1:15">
      <c r="E28" s="47"/>
      <c r="G28" s="46"/>
    </row>
    <row r="29" spans="1:15">
      <c r="E29" s="47"/>
      <c r="G29" s="46"/>
    </row>
    <row r="30" spans="1:15">
      <c r="E30" s="47"/>
      <c r="G30" s="46"/>
    </row>
    <row r="31" spans="1:15">
      <c r="E31" s="47"/>
      <c r="G31" s="46"/>
    </row>
    <row r="32" spans="1:15">
      <c r="E32" s="48"/>
      <c r="G32" s="46"/>
    </row>
    <row r="33" spans="5:7">
      <c r="E33" s="47"/>
      <c r="G33" s="46"/>
    </row>
    <row r="34" spans="5:7">
      <c r="E34" s="47"/>
      <c r="G34" s="46"/>
    </row>
    <row r="35" spans="5:7">
      <c r="E35" s="47"/>
      <c r="G35" s="46"/>
    </row>
    <row r="36" spans="5:7">
      <c r="E36" s="47"/>
      <c r="G36" s="46"/>
    </row>
    <row r="37" spans="5:7">
      <c r="E37" s="47"/>
      <c r="G37" s="46"/>
    </row>
    <row r="38" spans="5:7">
      <c r="E38" s="47"/>
      <c r="G38" s="46"/>
    </row>
    <row r="39" spans="5:7">
      <c r="E39" s="47"/>
      <c r="G39" s="46"/>
    </row>
    <row r="40" spans="5:7">
      <c r="E40" s="47"/>
      <c r="G40" s="46"/>
    </row>
    <row r="41" spans="5:7">
      <c r="E41" s="47"/>
      <c r="G41" s="46"/>
    </row>
    <row r="42" spans="5:7">
      <c r="E42" s="47"/>
      <c r="G42" s="46"/>
    </row>
    <row r="43" spans="5:7">
      <c r="E43" s="47"/>
      <c r="G43" s="46"/>
    </row>
    <row r="44" spans="5:7">
      <c r="E44" s="47"/>
      <c r="G44" s="46"/>
    </row>
  </sheetData>
  <sheetProtection sheet="1" objects="1" scenarios="1"/>
  <mergeCells count="26">
    <mergeCell ref="A18:A20"/>
    <mergeCell ref="C18:C20"/>
    <mergeCell ref="I18:I20"/>
    <mergeCell ref="K18:K20"/>
    <mergeCell ref="A12:A14"/>
    <mergeCell ref="C12:C14"/>
    <mergeCell ref="I12:I14"/>
    <mergeCell ref="K12:K14"/>
    <mergeCell ref="A15:A17"/>
    <mergeCell ref="C15:C17"/>
    <mergeCell ref="I15:I17"/>
    <mergeCell ref="K15:K17"/>
    <mergeCell ref="A6:A8"/>
    <mergeCell ref="C6:C8"/>
    <mergeCell ref="I6:I8"/>
    <mergeCell ref="K6:K8"/>
    <mergeCell ref="A9:A11"/>
    <mergeCell ref="C9:C11"/>
    <mergeCell ref="I9:I11"/>
    <mergeCell ref="K9:K11"/>
    <mergeCell ref="A1:G1"/>
    <mergeCell ref="I1:O1"/>
    <mergeCell ref="A3:A5"/>
    <mergeCell ref="C3:C5"/>
    <mergeCell ref="I3:I5"/>
    <mergeCell ref="K3:K5"/>
  </mergeCells>
  <phoneticPr fontId="1"/>
  <conditionalFormatting sqref="C3:D5 C18:D20 K18:L20 C9:D14 K3:L14">
    <cfRule type="cellIs" dxfId="4" priority="13" stopIfTrue="1" operator="equal">
      <formula>""</formula>
    </cfRule>
  </conditionalFormatting>
  <conditionalFormatting sqref="C6:D8">
    <cfRule type="cellIs" dxfId="3" priority="3" stopIfTrue="1" operator="equal">
      <formula>""</formula>
    </cfRule>
  </conditionalFormatting>
  <conditionalFormatting sqref="C15:D17">
    <cfRule type="cellIs" dxfId="2" priority="2" stopIfTrue="1" operator="equal">
      <formula>""</formula>
    </cfRule>
  </conditionalFormatting>
  <conditionalFormatting sqref="K15:L17">
    <cfRule type="cellIs" dxfId="1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660066"/>
  </sheetPr>
  <dimension ref="A1:AD126"/>
  <sheetViews>
    <sheetView view="pageBreakPreview" zoomScale="70" zoomScaleNormal="100" zoomScaleSheetLayoutView="70" workbookViewId="0">
      <selection activeCell="N52" sqref="N52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2" customWidth="1"/>
    <col min="29" max="29" width="8.1640625" style="101" customWidth="1"/>
    <col min="30" max="30" width="4.83203125" style="52" bestFit="1" customWidth="1"/>
    <col min="31" max="52" width="2.6640625" style="52" customWidth="1"/>
    <col min="53" max="16384" width="8.83203125" style="52"/>
  </cols>
  <sheetData>
    <row r="1" spans="1:30" ht="34.5" customHeight="1"/>
    <row r="2" spans="1:30" ht="24.75" customHeight="1">
      <c r="A2" s="169" t="s">
        <v>12</v>
      </c>
      <c r="B2" s="169"/>
      <c r="C2" s="169"/>
      <c r="D2" s="172" t="str">
        <f>基本登録!$B$12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IF(VLOOKUP(AC10,新人!$B:$G,2,FALSE)="","",VLOOKUP(AC10,新人!$B:$G,2,FALSE))</f>
        <v/>
      </c>
      <c r="W3" s="234"/>
      <c r="X3" s="235"/>
    </row>
    <row r="4" spans="1:30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30" ht="9.75" customHeight="1">
      <c r="A5" s="186">
        <f>基本登録!$B$1</f>
        <v>0</v>
      </c>
      <c r="B5" s="187"/>
      <c r="C5" s="188"/>
      <c r="D5" s="252"/>
      <c r="E5" s="258" t="s">
        <v>50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30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30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/>
      <c r="L7" s="81"/>
      <c r="M7" s="81"/>
      <c r="N7" s="81"/>
      <c r="O7" s="81"/>
      <c r="P7" s="81" t="s">
        <v>38</v>
      </c>
      <c r="Q7" s="63"/>
      <c r="R7" s="81" t="s">
        <v>39</v>
      </c>
      <c r="S7" s="58"/>
      <c r="T7" s="59"/>
      <c r="U7" s="242"/>
      <c r="V7" s="244"/>
      <c r="W7" s="247"/>
      <c r="X7" s="248"/>
    </row>
    <row r="8" spans="1:30" ht="4.5" customHeight="1"/>
    <row r="9" spans="1:30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86"/>
      <c r="I9" s="279" t="str">
        <f>IFERROR(VLOOKUP(D2,基本登録!$B$8:$G$13,5,FALSE),"")</f>
        <v>予選</v>
      </c>
      <c r="J9" s="279"/>
      <c r="K9" s="279"/>
      <c r="L9" s="87"/>
      <c r="M9" s="86"/>
      <c r="N9" s="279" t="str">
        <f>IFERROR(VLOOKUP(D2,基本登録!$B$8:$G$13,6,FALSE),"")</f>
        <v>準決勝</v>
      </c>
      <c r="O9" s="279"/>
      <c r="P9" s="279"/>
      <c r="Q9" s="87"/>
      <c r="R9" s="86"/>
      <c r="S9" s="279"/>
      <c r="T9" s="279"/>
      <c r="U9" s="279"/>
      <c r="V9" s="87"/>
      <c r="W9" s="280" t="s">
        <v>7</v>
      </c>
      <c r="X9" s="281"/>
    </row>
    <row r="10" spans="1:30" ht="21.75" customHeight="1">
      <c r="A10" s="71" t="str">
        <f>基本登録!$A$16</f>
        <v>１</v>
      </c>
      <c r="B10" s="282" t="str">
        <f>IF('新人（男子）'!AC10="","",VLOOKUP(AC10,新人!$B:$G,4,FALSE))</f>
        <v/>
      </c>
      <c r="C10" s="283"/>
      <c r="D10" s="283"/>
      <c r="E10" s="283"/>
      <c r="F10" s="284"/>
      <c r="G10" s="72" t="str">
        <f>IF('新人（男子）'!AC10="","",VLOOKUP(AC10,新人!$B:$G,5,FALSE))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AC10" s="101" t="str">
        <f>新人!B3</f>
        <v/>
      </c>
      <c r="AD10" s="102"/>
    </row>
    <row r="11" spans="1:30" ht="21.75" customHeight="1">
      <c r="A11" s="66" t="str">
        <f>基本登録!$A$17</f>
        <v>２</v>
      </c>
      <c r="B11" s="282" t="str">
        <f>IF('新人（男子）'!AC11="","",VLOOKUP(AC11,新人!$B:$G,4,FALSE))</f>
        <v/>
      </c>
      <c r="C11" s="283"/>
      <c r="D11" s="283"/>
      <c r="E11" s="283"/>
      <c r="F11" s="284"/>
      <c r="G11" s="72" t="str">
        <f>IF('新人（男子）'!AC11="","",VLOOKUP(AC11,新人!$B:$G,5,FALSE))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  <c r="AC11" s="101" t="str">
        <f>新人!B4</f>
        <v/>
      </c>
    </row>
    <row r="12" spans="1:30" ht="21.75" customHeight="1">
      <c r="A12" s="66" t="str">
        <f>基本登録!$A$18</f>
        <v>３</v>
      </c>
      <c r="B12" s="282" t="str">
        <f>IF('新人（男子）'!AC12="","",VLOOKUP(AC12,新人!$B:$G,4,FALSE))</f>
        <v/>
      </c>
      <c r="C12" s="283"/>
      <c r="D12" s="283"/>
      <c r="E12" s="283"/>
      <c r="F12" s="284"/>
      <c r="G12" s="72" t="str">
        <f>IF('新人（男子）'!AC12="","",VLOOKUP(AC12,新人!$B:$G,5,FALSE))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  <c r="AC12" s="101" t="str">
        <f>新人!B5</f>
        <v/>
      </c>
    </row>
    <row r="13" spans="1:30" ht="21.75" customHeight="1">
      <c r="A13" s="66" t="str">
        <f>基本登録!$A$19</f>
        <v>４</v>
      </c>
      <c r="B13" s="282" t="str">
        <f>IF('新人（男子）'!AC13="","",VLOOKUP(AC13,新人!$B:$G,4,FALSE))</f>
        <v/>
      </c>
      <c r="C13" s="283"/>
      <c r="D13" s="283"/>
      <c r="E13" s="283"/>
      <c r="F13" s="284"/>
      <c r="G13" s="72" t="str">
        <f>IF('新人（男子）'!AC13="","",VLOOKUP(AC13,新人!$B:$G,5,FALSE))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</row>
    <row r="14" spans="1:30" ht="21.75" customHeight="1">
      <c r="A14" s="66" t="str">
        <f>基本登録!$A$20</f>
        <v>５</v>
      </c>
      <c r="B14" s="282" t="str">
        <f>IF('新人（男子）'!AC14="","",VLOOKUP(AC14,新人!$B:$G,4,FALSE))</f>
        <v/>
      </c>
      <c r="C14" s="283"/>
      <c r="D14" s="283"/>
      <c r="E14" s="283"/>
      <c r="F14" s="284"/>
      <c r="G14" s="72" t="str">
        <f>IF('新人（男子）'!AC14="","",VLOOKUP(AC14,新人!$B:$G,5,FALSE))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</row>
    <row r="15" spans="1:30" ht="21.75" customHeight="1">
      <c r="A15" s="66" t="str">
        <f>基本登録!$A$21</f>
        <v>補</v>
      </c>
      <c r="B15" s="282" t="str">
        <f>IF('新人（男子）'!AC15="","",VLOOKUP(AC15,新人!$B:$G,4,FALSE))</f>
        <v/>
      </c>
      <c r="C15" s="283"/>
      <c r="D15" s="283"/>
      <c r="E15" s="283"/>
      <c r="F15" s="284"/>
      <c r="G15" s="72" t="str">
        <f>IF('新人（男子）'!AC15="","",VLOOKUP(AC15,新人!$B:$G,5,FALSE))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</row>
    <row r="16" spans="1:30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IF(VLOOKUP(AC31,新人!$B:$G,2,FALSE)="","",VLOOKUP(AC31,新人!$B:$G,2,FALSE))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50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/>
      <c r="K28" s="81" t="s">
        <v>33</v>
      </c>
      <c r="L28" s="81"/>
      <c r="M28" s="81"/>
      <c r="N28" s="81"/>
      <c r="O28" s="81"/>
      <c r="P28" s="81" t="s">
        <v>38</v>
      </c>
      <c r="Q28" s="63"/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86"/>
      <c r="I30" s="279" t="str">
        <f>IFERROR(VLOOKUP(D23,基本登録!$B$8:$G$13,5,FALSE),"")</f>
        <v>予選</v>
      </c>
      <c r="J30" s="279"/>
      <c r="K30" s="279"/>
      <c r="L30" s="87"/>
      <c r="M30" s="86"/>
      <c r="N30" s="279" t="str">
        <f>IFERROR(VLOOKUP(D23,基本登録!$B$8:$G$13,6,FALSE),"")</f>
        <v>準決勝</v>
      </c>
      <c r="O30" s="279"/>
      <c r="P30" s="279"/>
      <c r="Q30" s="87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IF('新人（男子）'!AC31="","",VLOOKUP(AC31,新人!$B:$G,4,FALSE))</f>
        <v/>
      </c>
      <c r="C31" s="283"/>
      <c r="D31" s="283"/>
      <c r="E31" s="283"/>
      <c r="F31" s="284"/>
      <c r="G31" s="72" t="str">
        <f>IF('新人（男子）'!AC31="","",VLOOKUP(AC31,新人!$B:$G,5,FALSE))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102"/>
      <c r="AC31" s="101" t="str">
        <f>新人!B6</f>
        <v/>
      </c>
    </row>
    <row r="32" spans="1:29" ht="21.75" customHeight="1">
      <c r="A32" s="66" t="str">
        <f>基本登録!$A$17</f>
        <v>２</v>
      </c>
      <c r="B32" s="282" t="str">
        <f>IF('新人（男子）'!AC32="","",VLOOKUP(AC32,新人!$B:$G,4,FALSE))</f>
        <v/>
      </c>
      <c r="C32" s="283"/>
      <c r="D32" s="283"/>
      <c r="E32" s="283"/>
      <c r="F32" s="284"/>
      <c r="G32" s="72" t="str">
        <f>IF('新人（男子）'!AC32="","",VLOOKUP(AC32,新人!$B:$G,5,FALSE))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  <c r="AC32" s="101" t="str">
        <f>新人!B7</f>
        <v/>
      </c>
    </row>
    <row r="33" spans="1:29" ht="21.75" customHeight="1">
      <c r="A33" s="66" t="str">
        <f>基本登録!$A$18</f>
        <v>３</v>
      </c>
      <c r="B33" s="282" t="str">
        <f>IF('新人（男子）'!AC33="","",VLOOKUP(AC33,新人!$B:$G,4,FALSE))</f>
        <v/>
      </c>
      <c r="C33" s="283"/>
      <c r="D33" s="283"/>
      <c r="E33" s="283"/>
      <c r="F33" s="284"/>
      <c r="G33" s="72" t="str">
        <f>IF('新人（男子）'!AC33="","",VLOOKUP(AC33,新人!$B:$G,5,FALSE))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  <c r="AC33" s="101" t="str">
        <f>新人!B8</f>
        <v/>
      </c>
    </row>
    <row r="34" spans="1:29" ht="21.75" customHeight="1">
      <c r="A34" s="66" t="str">
        <f>基本登録!$A$19</f>
        <v>４</v>
      </c>
      <c r="B34" s="282" t="str">
        <f>IF('新人（男子）'!AC34="","",VLOOKUP(AC34,新人!$B:$G,4,FALSE))</f>
        <v/>
      </c>
      <c r="C34" s="283"/>
      <c r="D34" s="283"/>
      <c r="E34" s="283"/>
      <c r="F34" s="284"/>
      <c r="G34" s="72" t="str">
        <f>IF('新人（男子）'!AC34="","",VLOOKUP(AC34,新人!$B:$G,5,FALSE))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9" ht="21.75" customHeight="1">
      <c r="A35" s="66" t="str">
        <f>基本登録!$A$20</f>
        <v>５</v>
      </c>
      <c r="B35" s="282" t="str">
        <f>IF('新人（男子）'!AC35="","",VLOOKUP(AC35,新人!$B:$G,4,FALSE))</f>
        <v/>
      </c>
      <c r="C35" s="283"/>
      <c r="D35" s="283"/>
      <c r="E35" s="283"/>
      <c r="F35" s="284"/>
      <c r="G35" s="72" t="str">
        <f>IF('新人（男子）'!AC35="","",VLOOKUP(AC35,新人!$B:$G,5,FALSE))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9" ht="21.75" customHeight="1">
      <c r="A36" s="66" t="str">
        <f>基本登録!$A$21</f>
        <v>補</v>
      </c>
      <c r="B36" s="282" t="str">
        <f>IF('新人（男子）'!AC36="","",VLOOKUP(AC36,新人!$B:$G,4,FALSE))</f>
        <v/>
      </c>
      <c r="C36" s="283"/>
      <c r="D36" s="283"/>
      <c r="E36" s="283"/>
      <c r="F36" s="284"/>
      <c r="G36" s="72" t="str">
        <f>IF('新人（男子）'!AC36="","",VLOOKUP(AC36,新人!$B:$G,5,FALSE))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9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9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9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9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9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9" ht="39.75" customHeight="1"/>
    <row r="43" spans="1:29" ht="34.5" customHeight="1"/>
    <row r="44" spans="1:29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249" t="s">
        <v>24</v>
      </c>
      <c r="W44" s="250"/>
      <c r="X44" s="251"/>
    </row>
    <row r="45" spans="1:29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233" t="str">
        <f>IF(VLOOKUP(AC52,新人!$B:$G,2,FALSE)="","",VLOOKUP(AC52,新人!$B:$G,2,FALSE))</f>
        <v/>
      </c>
      <c r="W45" s="234"/>
      <c r="X45" s="235"/>
    </row>
    <row r="46" spans="1:29" ht="27" customHeight="1">
      <c r="A46" s="177" t="s">
        <v>23</v>
      </c>
      <c r="B46" s="178"/>
      <c r="C46" s="179"/>
      <c r="D46" s="241"/>
      <c r="E46" s="82" t="s">
        <v>22</v>
      </c>
      <c r="F46" s="241"/>
      <c r="G46" s="249" t="s">
        <v>21</v>
      </c>
      <c r="H46" s="250"/>
      <c r="I46" s="251"/>
      <c r="J46" s="255" t="str">
        <f>基本登録!$B$2</f>
        <v>基本登録シートの学校番号に入力して下さい</v>
      </c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83"/>
      <c r="V46" s="236"/>
      <c r="W46" s="237"/>
      <c r="X46" s="238"/>
    </row>
    <row r="47" spans="1:29" ht="9.75" customHeight="1">
      <c r="A47" s="186">
        <f>基本登録!$B$1</f>
        <v>0</v>
      </c>
      <c r="B47" s="187"/>
      <c r="C47" s="188"/>
      <c r="D47" s="252"/>
      <c r="E47" s="258" t="s">
        <v>50</v>
      </c>
      <c r="F47" s="254"/>
      <c r="G47" s="261" t="s">
        <v>20</v>
      </c>
      <c r="H47" s="262"/>
      <c r="I47" s="263"/>
      <c r="J47" s="267">
        <f>基本登録!$B$3</f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9"/>
      <c r="U47" s="239"/>
      <c r="V47" s="240"/>
      <c r="W47" s="240"/>
      <c r="X47" s="240"/>
    </row>
    <row r="48" spans="1:29" ht="16.5" customHeight="1">
      <c r="A48" s="189"/>
      <c r="B48" s="190"/>
      <c r="C48" s="191"/>
      <c r="D48" s="252"/>
      <c r="E48" s="259"/>
      <c r="F48" s="254"/>
      <c r="G48" s="264"/>
      <c r="H48" s="265"/>
      <c r="I48" s="266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41"/>
      <c r="V48" s="243" t="s">
        <v>19</v>
      </c>
      <c r="W48" s="245" t="s">
        <v>11</v>
      </c>
      <c r="X48" s="246"/>
    </row>
    <row r="49" spans="1:29" ht="27" customHeight="1">
      <c r="A49" s="192"/>
      <c r="B49" s="193"/>
      <c r="C49" s="194"/>
      <c r="D49" s="253"/>
      <c r="E49" s="260"/>
      <c r="F49" s="242"/>
      <c r="G49" s="273" t="s">
        <v>18</v>
      </c>
      <c r="H49" s="274"/>
      <c r="I49" s="275"/>
      <c r="J49" s="80"/>
      <c r="K49" s="81"/>
      <c r="L49" s="81" t="s">
        <v>34</v>
      </c>
      <c r="M49" s="81"/>
      <c r="N49" s="81"/>
      <c r="O49" s="81"/>
      <c r="P49" s="81" t="s">
        <v>38</v>
      </c>
      <c r="Q49" s="63"/>
      <c r="R49" s="81" t="s">
        <v>39</v>
      </c>
      <c r="S49" s="58"/>
      <c r="T49" s="59"/>
      <c r="U49" s="242"/>
      <c r="V49" s="244"/>
      <c r="W49" s="247"/>
      <c r="X49" s="248"/>
    </row>
    <row r="50" spans="1:29" ht="4.5" customHeight="1"/>
    <row r="51" spans="1:29" ht="21.75" customHeight="1">
      <c r="A51" s="66" t="s">
        <v>10</v>
      </c>
      <c r="B51" s="276" t="s">
        <v>9</v>
      </c>
      <c r="C51" s="277"/>
      <c r="D51" s="277"/>
      <c r="E51" s="277"/>
      <c r="F51" s="278"/>
      <c r="G51" s="85" t="s">
        <v>8</v>
      </c>
      <c r="H51" s="86"/>
      <c r="I51" s="279" t="str">
        <f>IFERROR(VLOOKUP(D44,基本登録!$B$8:$G$13,5,FALSE),"")</f>
        <v>予選</v>
      </c>
      <c r="J51" s="279"/>
      <c r="K51" s="279"/>
      <c r="L51" s="87"/>
      <c r="M51" s="86"/>
      <c r="N51" s="279" t="str">
        <f>IFERROR(VLOOKUP(D44,基本登録!$B$8:$G$13,6,FALSE),"")</f>
        <v>準決勝</v>
      </c>
      <c r="O51" s="279"/>
      <c r="P51" s="279"/>
      <c r="Q51" s="87"/>
      <c r="R51" s="91"/>
      <c r="S51" s="277"/>
      <c r="T51" s="277"/>
      <c r="U51" s="277"/>
      <c r="V51" s="92"/>
      <c r="W51" s="280" t="s">
        <v>7</v>
      </c>
      <c r="X51" s="281"/>
    </row>
    <row r="52" spans="1:29" ht="21.75" customHeight="1">
      <c r="A52" s="71" t="str">
        <f>基本登録!$A$16</f>
        <v>１</v>
      </c>
      <c r="B52" s="282" t="str">
        <f>IF('新人（男子）'!AC52="","",VLOOKUP(AC52,新人!$B:$G,4,FALSE))</f>
        <v/>
      </c>
      <c r="C52" s="283"/>
      <c r="D52" s="283"/>
      <c r="E52" s="283"/>
      <c r="F52" s="284"/>
      <c r="G52" s="72" t="str">
        <f>IF('新人（男子）'!AC52="","",VLOOKUP(AC52,新人!$B:$G,5,FALSE))</f>
        <v/>
      </c>
      <c r="H52" s="84"/>
      <c r="I52" s="84"/>
      <c r="J52" s="84"/>
      <c r="K52" s="57"/>
      <c r="L52" s="89"/>
      <c r="M52" s="84"/>
      <c r="N52" s="84"/>
      <c r="O52" s="84"/>
      <c r="P52" s="57"/>
      <c r="Q52" s="89"/>
      <c r="R52" s="84"/>
      <c r="S52" s="84"/>
      <c r="T52" s="84"/>
      <c r="U52" s="57"/>
      <c r="V52" s="89"/>
      <c r="W52" s="177"/>
      <c r="X52" s="179"/>
      <c r="Y52" s="102"/>
      <c r="AC52" s="101" t="str">
        <f>新人!B9</f>
        <v/>
      </c>
    </row>
    <row r="53" spans="1:29" ht="21.75" customHeight="1">
      <c r="A53" s="66" t="str">
        <f>基本登録!$A$17</f>
        <v>２</v>
      </c>
      <c r="B53" s="282" t="str">
        <f>IF('新人（男子）'!AC53="","",VLOOKUP(AC53,新人!$B:$G,4,FALSE))</f>
        <v/>
      </c>
      <c r="C53" s="283"/>
      <c r="D53" s="283"/>
      <c r="E53" s="283"/>
      <c r="F53" s="284"/>
      <c r="G53" s="72" t="str">
        <f>IF('新人（男子）'!AC53="","",VLOOKUP(AC53,新人!$B:$G,5,FALSE))</f>
        <v/>
      </c>
      <c r="H53" s="84"/>
      <c r="I53" s="84"/>
      <c r="J53" s="84"/>
      <c r="K53" s="57"/>
      <c r="L53" s="89"/>
      <c r="M53" s="84"/>
      <c r="N53" s="84"/>
      <c r="O53" s="84"/>
      <c r="P53" s="57"/>
      <c r="Q53" s="89"/>
      <c r="R53" s="84"/>
      <c r="S53" s="84"/>
      <c r="T53" s="84"/>
      <c r="U53" s="57"/>
      <c r="V53" s="89"/>
      <c r="W53" s="177"/>
      <c r="X53" s="179"/>
      <c r="AC53" s="101" t="str">
        <f>新人!B10</f>
        <v/>
      </c>
    </row>
    <row r="54" spans="1:29" ht="21.75" customHeight="1">
      <c r="A54" s="66" t="str">
        <f>基本登録!$A$18</f>
        <v>３</v>
      </c>
      <c r="B54" s="282" t="str">
        <f>IF('新人（男子）'!AC54="","",VLOOKUP(AC54,新人!$B:$G,4,FALSE))</f>
        <v/>
      </c>
      <c r="C54" s="283"/>
      <c r="D54" s="283"/>
      <c r="E54" s="283"/>
      <c r="F54" s="284"/>
      <c r="G54" s="72" t="str">
        <f>IF('新人（男子）'!AC54="","",VLOOKUP(AC54,新人!$B:$G,5,FALSE))</f>
        <v/>
      </c>
      <c r="H54" s="84"/>
      <c r="I54" s="84"/>
      <c r="J54" s="84"/>
      <c r="K54" s="57"/>
      <c r="L54" s="89"/>
      <c r="M54" s="84"/>
      <c r="N54" s="84"/>
      <c r="O54" s="84"/>
      <c r="P54" s="57"/>
      <c r="Q54" s="89"/>
      <c r="R54" s="84"/>
      <c r="S54" s="84"/>
      <c r="T54" s="84"/>
      <c r="U54" s="57"/>
      <c r="V54" s="89"/>
      <c r="W54" s="177"/>
      <c r="X54" s="179"/>
      <c r="AC54" s="101" t="str">
        <f>新人!B11</f>
        <v/>
      </c>
    </row>
    <row r="55" spans="1:29" ht="21.75" customHeight="1">
      <c r="A55" s="66" t="str">
        <f>基本登録!$A$19</f>
        <v>４</v>
      </c>
      <c r="B55" s="282" t="str">
        <f>IF('新人（男子）'!AC55="","",VLOOKUP(AC55,新人!$B:$G,4,FALSE))</f>
        <v/>
      </c>
      <c r="C55" s="283"/>
      <c r="D55" s="283"/>
      <c r="E55" s="283"/>
      <c r="F55" s="284"/>
      <c r="G55" s="72" t="str">
        <f>IF('新人（男子）'!AC55="","",VLOOKUP(AC55,新人!$B:$G,5,FALSE))</f>
        <v/>
      </c>
      <c r="H55" s="84"/>
      <c r="I55" s="84"/>
      <c r="J55" s="84"/>
      <c r="K55" s="57"/>
      <c r="L55" s="89"/>
      <c r="M55" s="84"/>
      <c r="N55" s="84"/>
      <c r="O55" s="84"/>
      <c r="P55" s="57"/>
      <c r="Q55" s="89"/>
      <c r="R55" s="84"/>
      <c r="S55" s="84"/>
      <c r="T55" s="84"/>
      <c r="U55" s="57"/>
      <c r="V55" s="89"/>
      <c r="W55" s="177"/>
      <c r="X55" s="179"/>
    </row>
    <row r="56" spans="1:29" ht="21.75" customHeight="1">
      <c r="A56" s="66" t="str">
        <f>基本登録!$A$20</f>
        <v>５</v>
      </c>
      <c r="B56" s="282" t="str">
        <f>IF('新人（男子）'!AC56="","",VLOOKUP(AC56,新人!$B:$G,4,FALSE))</f>
        <v/>
      </c>
      <c r="C56" s="283"/>
      <c r="D56" s="283"/>
      <c r="E56" s="283"/>
      <c r="F56" s="284"/>
      <c r="G56" s="72" t="str">
        <f>IF('新人（男子）'!AC56="","",VLOOKUP(AC56,新人!$B:$G,5,FALSE))</f>
        <v/>
      </c>
      <c r="H56" s="84"/>
      <c r="I56" s="84"/>
      <c r="J56" s="84"/>
      <c r="K56" s="57"/>
      <c r="L56" s="89"/>
      <c r="M56" s="84"/>
      <c r="N56" s="84"/>
      <c r="O56" s="84"/>
      <c r="P56" s="57"/>
      <c r="Q56" s="89"/>
      <c r="R56" s="84"/>
      <c r="S56" s="84"/>
      <c r="T56" s="84"/>
      <c r="U56" s="57"/>
      <c r="V56" s="89"/>
      <c r="W56" s="177"/>
      <c r="X56" s="179"/>
    </row>
    <row r="57" spans="1:29" ht="21.75" customHeight="1">
      <c r="A57" s="66" t="str">
        <f>基本登録!$A$21</f>
        <v>補</v>
      </c>
      <c r="B57" s="282" t="str">
        <f>IF('新人（男子）'!AC57="","",VLOOKUP(AC57,新人!$B:$G,4,FALSE))</f>
        <v/>
      </c>
      <c r="C57" s="283"/>
      <c r="D57" s="283"/>
      <c r="E57" s="283"/>
      <c r="F57" s="284"/>
      <c r="G57" s="72" t="str">
        <f>IF('新人（男子）'!AC57="","",VLOOKUP(AC57,新人!$B:$G,5,FALSE))</f>
        <v/>
      </c>
      <c r="H57" s="66"/>
      <c r="I57" s="66"/>
      <c r="J57" s="66"/>
      <c r="K57" s="88"/>
      <c r="L57" s="89"/>
      <c r="M57" s="66"/>
      <c r="N57" s="66"/>
      <c r="O57" s="66"/>
      <c r="P57" s="88"/>
      <c r="Q57" s="89"/>
      <c r="R57" s="66"/>
      <c r="S57" s="66"/>
      <c r="T57" s="66"/>
      <c r="U57" s="88"/>
      <c r="V57" s="89"/>
      <c r="W57" s="177"/>
      <c r="X57" s="179"/>
    </row>
    <row r="58" spans="1:29" ht="19.5" customHeight="1">
      <c r="A58" s="177"/>
      <c r="B58" s="285"/>
      <c r="C58" s="285"/>
      <c r="D58" s="285"/>
      <c r="E58" s="285"/>
      <c r="F58" s="285"/>
      <c r="G58" s="286"/>
      <c r="H58" s="280" t="s">
        <v>5</v>
      </c>
      <c r="I58" s="287"/>
      <c r="J58" s="287"/>
      <c r="K58" s="287"/>
      <c r="L58" s="89"/>
      <c r="M58" s="280" t="s">
        <v>5</v>
      </c>
      <c r="N58" s="287"/>
      <c r="O58" s="287"/>
      <c r="P58" s="287"/>
      <c r="Q58" s="89"/>
      <c r="R58" s="280" t="s">
        <v>5</v>
      </c>
      <c r="S58" s="287"/>
      <c r="T58" s="287"/>
      <c r="U58" s="287"/>
      <c r="V58" s="89"/>
      <c r="W58" s="177"/>
      <c r="X58" s="179"/>
    </row>
    <row r="59" spans="1:29" ht="24.75" customHeight="1">
      <c r="A59" s="276" t="s">
        <v>4</v>
      </c>
      <c r="B59" s="279"/>
      <c r="C59" s="279"/>
      <c r="D59" s="279"/>
      <c r="E59" s="279"/>
      <c r="F59" s="279"/>
      <c r="G59" s="278"/>
      <c r="H59" s="177"/>
      <c r="I59" s="178"/>
      <c r="J59" s="178"/>
      <c r="K59" s="178"/>
      <c r="L59" s="179"/>
      <c r="M59" s="177"/>
      <c r="N59" s="178"/>
      <c r="O59" s="178"/>
      <c r="P59" s="178"/>
      <c r="Q59" s="179"/>
      <c r="R59" s="177"/>
      <c r="S59" s="178"/>
      <c r="T59" s="178"/>
      <c r="U59" s="178"/>
      <c r="V59" s="179"/>
      <c r="W59" s="177"/>
      <c r="X59" s="179"/>
    </row>
    <row r="60" spans="1:29" ht="4.5" customHeight="1">
      <c r="A60" s="288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29" t="s">
        <v>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90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249" t="s">
        <v>24</v>
      </c>
      <c r="W65" s="250"/>
      <c r="X65" s="251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233" t="str">
        <f>IF(VLOOKUP(AC73,新人!$B:$G,2,FALSE)="","",VLOOKUP(AC73,新人!$B:$G,2,FALSE))</f>
        <v/>
      </c>
      <c r="W66" s="234"/>
      <c r="X66" s="235"/>
    </row>
    <row r="67" spans="1:29" ht="27" customHeight="1">
      <c r="A67" s="177" t="s">
        <v>23</v>
      </c>
      <c r="B67" s="178"/>
      <c r="C67" s="179"/>
      <c r="D67" s="241"/>
      <c r="E67" s="82" t="s">
        <v>22</v>
      </c>
      <c r="F67" s="241"/>
      <c r="G67" s="249" t="s">
        <v>21</v>
      </c>
      <c r="H67" s="250"/>
      <c r="I67" s="251"/>
      <c r="J67" s="255" t="str">
        <f>基本登録!$B$2</f>
        <v>基本登録シートの学校番号に入力して下さい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7"/>
      <c r="U67" s="83"/>
      <c r="V67" s="236"/>
      <c r="W67" s="237"/>
      <c r="X67" s="238"/>
    </row>
    <row r="68" spans="1:29" ht="9.75" customHeight="1">
      <c r="A68" s="186">
        <f>基本登録!$B$1</f>
        <v>0</v>
      </c>
      <c r="B68" s="187"/>
      <c r="C68" s="188"/>
      <c r="D68" s="252"/>
      <c r="E68" s="258" t="s">
        <v>50</v>
      </c>
      <c r="F68" s="254"/>
      <c r="G68" s="261" t="s">
        <v>20</v>
      </c>
      <c r="H68" s="262"/>
      <c r="I68" s="263"/>
      <c r="J68" s="267">
        <f>基本登録!$B$3</f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9"/>
      <c r="U68" s="239"/>
      <c r="V68" s="240"/>
      <c r="W68" s="240"/>
      <c r="X68" s="240"/>
    </row>
    <row r="69" spans="1:29" ht="16.5" customHeight="1">
      <c r="A69" s="189"/>
      <c r="B69" s="190"/>
      <c r="C69" s="191"/>
      <c r="D69" s="252"/>
      <c r="E69" s="259"/>
      <c r="F69" s="254"/>
      <c r="G69" s="264"/>
      <c r="H69" s="265"/>
      <c r="I69" s="266"/>
      <c r="J69" s="270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41"/>
      <c r="V69" s="243" t="s">
        <v>19</v>
      </c>
      <c r="W69" s="245" t="s">
        <v>11</v>
      </c>
      <c r="X69" s="246"/>
    </row>
    <row r="70" spans="1:29" ht="27" customHeight="1">
      <c r="A70" s="192"/>
      <c r="B70" s="193"/>
      <c r="C70" s="194"/>
      <c r="D70" s="253"/>
      <c r="E70" s="260"/>
      <c r="F70" s="242"/>
      <c r="G70" s="273" t="s">
        <v>18</v>
      </c>
      <c r="H70" s="274"/>
      <c r="I70" s="275"/>
      <c r="J70" s="80"/>
      <c r="K70" s="81"/>
      <c r="L70" s="81"/>
      <c r="M70" s="81" t="s">
        <v>35</v>
      </c>
      <c r="N70" s="81"/>
      <c r="O70" s="81"/>
      <c r="P70" s="81" t="s">
        <v>38</v>
      </c>
      <c r="Q70" s="63"/>
      <c r="R70" s="81" t="s">
        <v>39</v>
      </c>
      <c r="S70" s="58"/>
      <c r="T70" s="59"/>
      <c r="U70" s="242"/>
      <c r="V70" s="244"/>
      <c r="W70" s="247"/>
      <c r="X70" s="248"/>
    </row>
    <row r="71" spans="1:29" ht="4.5" customHeight="1"/>
    <row r="72" spans="1:29" ht="21.75" customHeight="1">
      <c r="A72" s="66" t="s">
        <v>10</v>
      </c>
      <c r="B72" s="276" t="s">
        <v>9</v>
      </c>
      <c r="C72" s="277"/>
      <c r="D72" s="277"/>
      <c r="E72" s="277"/>
      <c r="F72" s="278"/>
      <c r="G72" s="85" t="s">
        <v>8</v>
      </c>
      <c r="H72" s="86"/>
      <c r="I72" s="279" t="str">
        <f>IFERROR(VLOOKUP(D65,基本登録!$B$8:$G$13,5,FALSE),"")</f>
        <v>予選</v>
      </c>
      <c r="J72" s="279"/>
      <c r="K72" s="279"/>
      <c r="L72" s="87"/>
      <c r="M72" s="86"/>
      <c r="N72" s="279" t="str">
        <f>IFERROR(VLOOKUP(D65,基本登録!$B$8:$G$13,6,FALSE),"")</f>
        <v>準決勝</v>
      </c>
      <c r="O72" s="279"/>
      <c r="P72" s="279"/>
      <c r="Q72" s="87"/>
      <c r="R72" s="91"/>
      <c r="S72" s="277"/>
      <c r="T72" s="277"/>
      <c r="U72" s="277"/>
      <c r="V72" s="92"/>
      <c r="W72" s="280" t="s">
        <v>7</v>
      </c>
      <c r="X72" s="281"/>
    </row>
    <row r="73" spans="1:29" ht="21.75" customHeight="1">
      <c r="A73" s="71" t="str">
        <f>基本登録!$A$16</f>
        <v>１</v>
      </c>
      <c r="B73" s="282" t="str">
        <f>IF('新人（男子）'!AC73="","",VLOOKUP(AC73,新人!$B:$G,4,FALSE))</f>
        <v/>
      </c>
      <c r="C73" s="283"/>
      <c r="D73" s="283"/>
      <c r="E73" s="283"/>
      <c r="F73" s="284"/>
      <c r="G73" s="72" t="str">
        <f>IF('新人（男子）'!AC73="","",VLOOKUP(AC73,新人!$B:$G,5,FALSE))</f>
        <v/>
      </c>
      <c r="H73" s="84"/>
      <c r="I73" s="84"/>
      <c r="J73" s="84"/>
      <c r="K73" s="57"/>
      <c r="L73" s="89"/>
      <c r="M73" s="84"/>
      <c r="N73" s="84"/>
      <c r="O73" s="84"/>
      <c r="P73" s="57"/>
      <c r="Q73" s="89"/>
      <c r="R73" s="84"/>
      <c r="S73" s="84"/>
      <c r="T73" s="84"/>
      <c r="U73" s="57"/>
      <c r="V73" s="89"/>
      <c r="W73" s="177"/>
      <c r="X73" s="179"/>
      <c r="Y73" s="102"/>
      <c r="AC73" s="101" t="str">
        <f>新人!B12</f>
        <v/>
      </c>
    </row>
    <row r="74" spans="1:29" ht="21.75" customHeight="1">
      <c r="A74" s="66" t="str">
        <f>基本登録!$A$17</f>
        <v>２</v>
      </c>
      <c r="B74" s="282" t="str">
        <f>IF('新人（男子）'!AC74="","",VLOOKUP(AC74,新人!$B:$G,4,FALSE))</f>
        <v/>
      </c>
      <c r="C74" s="283"/>
      <c r="D74" s="283"/>
      <c r="E74" s="283"/>
      <c r="F74" s="284"/>
      <c r="G74" s="72" t="str">
        <f>IF('新人（男子）'!AC74="","",VLOOKUP(AC74,新人!$B:$G,5,FALSE))</f>
        <v/>
      </c>
      <c r="H74" s="84"/>
      <c r="I74" s="84"/>
      <c r="J74" s="84"/>
      <c r="K74" s="57"/>
      <c r="L74" s="89"/>
      <c r="M74" s="84"/>
      <c r="N74" s="84"/>
      <c r="O74" s="84"/>
      <c r="P74" s="57"/>
      <c r="Q74" s="89"/>
      <c r="R74" s="84"/>
      <c r="S74" s="84"/>
      <c r="T74" s="84"/>
      <c r="U74" s="57"/>
      <c r="V74" s="89"/>
      <c r="W74" s="177"/>
      <c r="X74" s="179"/>
      <c r="AC74" s="101" t="str">
        <f>新人!B13</f>
        <v/>
      </c>
    </row>
    <row r="75" spans="1:29" ht="21.75" customHeight="1">
      <c r="A75" s="66" t="str">
        <f>基本登録!$A$18</f>
        <v>３</v>
      </c>
      <c r="B75" s="282" t="str">
        <f>IF('新人（男子）'!AC75="","",VLOOKUP(AC75,新人!$B:$G,4,FALSE))</f>
        <v/>
      </c>
      <c r="C75" s="283"/>
      <c r="D75" s="283"/>
      <c r="E75" s="283"/>
      <c r="F75" s="284"/>
      <c r="G75" s="72" t="str">
        <f>IF('新人（男子）'!AC75="","",VLOOKUP(AC75,新人!$B:$G,5,FALSE))</f>
        <v/>
      </c>
      <c r="H75" s="84"/>
      <c r="I75" s="84"/>
      <c r="J75" s="84"/>
      <c r="K75" s="57"/>
      <c r="L75" s="89"/>
      <c r="M75" s="84"/>
      <c r="N75" s="84"/>
      <c r="O75" s="84"/>
      <c r="P75" s="57"/>
      <c r="Q75" s="89"/>
      <c r="R75" s="84"/>
      <c r="S75" s="84"/>
      <c r="T75" s="84"/>
      <c r="U75" s="57"/>
      <c r="V75" s="89"/>
      <c r="W75" s="177"/>
      <c r="X75" s="179"/>
      <c r="AC75" s="101" t="str">
        <f>新人!B14</f>
        <v/>
      </c>
    </row>
    <row r="76" spans="1:29" ht="21.75" customHeight="1">
      <c r="A76" s="66" t="str">
        <f>基本登録!$A$19</f>
        <v>４</v>
      </c>
      <c r="B76" s="282" t="str">
        <f>IF('新人（男子）'!AC76="","",VLOOKUP(AC76,新人!$B:$G,4,FALSE))</f>
        <v/>
      </c>
      <c r="C76" s="283"/>
      <c r="D76" s="283"/>
      <c r="E76" s="283"/>
      <c r="F76" s="284"/>
      <c r="G76" s="72" t="str">
        <f>IF('新人（男子）'!AC76="","",VLOOKUP(AC76,新人!$B:$G,5,FALSE))</f>
        <v/>
      </c>
      <c r="H76" s="84"/>
      <c r="I76" s="84"/>
      <c r="J76" s="84"/>
      <c r="K76" s="57"/>
      <c r="L76" s="89"/>
      <c r="M76" s="84"/>
      <c r="N76" s="84"/>
      <c r="O76" s="84"/>
      <c r="P76" s="57"/>
      <c r="Q76" s="89"/>
      <c r="R76" s="84"/>
      <c r="S76" s="84"/>
      <c r="T76" s="84"/>
      <c r="U76" s="57"/>
      <c r="V76" s="89"/>
      <c r="W76" s="177"/>
      <c r="X76" s="179"/>
    </row>
    <row r="77" spans="1:29" ht="21.75" customHeight="1">
      <c r="A77" s="66" t="str">
        <f>基本登録!$A$20</f>
        <v>５</v>
      </c>
      <c r="B77" s="282" t="str">
        <f>IF('新人（男子）'!AC77="","",VLOOKUP(AC77,新人!$B:$G,4,FALSE))</f>
        <v/>
      </c>
      <c r="C77" s="283"/>
      <c r="D77" s="283"/>
      <c r="E77" s="283"/>
      <c r="F77" s="284"/>
      <c r="G77" s="72" t="str">
        <f>IF('新人（男子）'!AC77="","",VLOOKUP(AC77,新人!$B:$G,5,FALSE))</f>
        <v/>
      </c>
      <c r="H77" s="84"/>
      <c r="I77" s="84"/>
      <c r="J77" s="84"/>
      <c r="K77" s="57"/>
      <c r="L77" s="89"/>
      <c r="M77" s="84"/>
      <c r="N77" s="84"/>
      <c r="O77" s="84"/>
      <c r="P77" s="57"/>
      <c r="Q77" s="89"/>
      <c r="R77" s="84"/>
      <c r="S77" s="84"/>
      <c r="T77" s="84"/>
      <c r="U77" s="57"/>
      <c r="V77" s="89"/>
      <c r="W77" s="177"/>
      <c r="X77" s="179"/>
    </row>
    <row r="78" spans="1:29" ht="21.75" customHeight="1">
      <c r="A78" s="66" t="str">
        <f>基本登録!$A$21</f>
        <v>補</v>
      </c>
      <c r="B78" s="282" t="str">
        <f>IF('新人（男子）'!AC78="","",VLOOKUP(AC78,新人!$B:$G,4,FALSE))</f>
        <v/>
      </c>
      <c r="C78" s="283"/>
      <c r="D78" s="283"/>
      <c r="E78" s="283"/>
      <c r="F78" s="284"/>
      <c r="G78" s="72" t="str">
        <f>IF('新人（男子）'!AC78="","",VLOOKUP(AC78,新人!$B:$G,5,FALSE))</f>
        <v/>
      </c>
      <c r="H78" s="66"/>
      <c r="I78" s="66"/>
      <c r="J78" s="66"/>
      <c r="K78" s="88"/>
      <c r="L78" s="89"/>
      <c r="M78" s="66"/>
      <c r="N78" s="66"/>
      <c r="O78" s="66"/>
      <c r="P78" s="88"/>
      <c r="Q78" s="89"/>
      <c r="R78" s="66"/>
      <c r="S78" s="66"/>
      <c r="T78" s="66"/>
      <c r="U78" s="88"/>
      <c r="V78" s="89"/>
      <c r="W78" s="177"/>
      <c r="X78" s="179"/>
    </row>
    <row r="79" spans="1:29" ht="19.5" customHeight="1">
      <c r="A79" s="177"/>
      <c r="B79" s="285"/>
      <c r="C79" s="285"/>
      <c r="D79" s="285"/>
      <c r="E79" s="285"/>
      <c r="F79" s="285"/>
      <c r="G79" s="286"/>
      <c r="H79" s="280" t="s">
        <v>5</v>
      </c>
      <c r="I79" s="287"/>
      <c r="J79" s="287"/>
      <c r="K79" s="287"/>
      <c r="L79" s="89"/>
      <c r="M79" s="280" t="s">
        <v>5</v>
      </c>
      <c r="N79" s="287"/>
      <c r="O79" s="287"/>
      <c r="P79" s="287"/>
      <c r="Q79" s="89"/>
      <c r="R79" s="280" t="s">
        <v>5</v>
      </c>
      <c r="S79" s="287"/>
      <c r="T79" s="287"/>
      <c r="U79" s="287"/>
      <c r="V79" s="89"/>
      <c r="W79" s="177"/>
      <c r="X79" s="179"/>
    </row>
    <row r="80" spans="1:29" ht="24.75" customHeight="1">
      <c r="A80" s="276" t="s">
        <v>4</v>
      </c>
      <c r="B80" s="279"/>
      <c r="C80" s="279"/>
      <c r="D80" s="279"/>
      <c r="E80" s="279"/>
      <c r="F80" s="279"/>
      <c r="G80" s="278"/>
      <c r="H80" s="177"/>
      <c r="I80" s="178"/>
      <c r="J80" s="178"/>
      <c r="K80" s="178"/>
      <c r="L80" s="179"/>
      <c r="M80" s="177"/>
      <c r="N80" s="178"/>
      <c r="O80" s="178"/>
      <c r="P80" s="178"/>
      <c r="Q80" s="179"/>
      <c r="R80" s="177"/>
      <c r="S80" s="178"/>
      <c r="T80" s="178"/>
      <c r="U80" s="178"/>
      <c r="V80" s="179"/>
      <c r="W80" s="177"/>
      <c r="X80" s="179"/>
    </row>
    <row r="81" spans="1:29" ht="4.5" customHeight="1">
      <c r="A81" s="288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29" t="s">
        <v>2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90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249" t="s">
        <v>24</v>
      </c>
      <c r="W86" s="250"/>
      <c r="X86" s="251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233" t="str">
        <f>IF(VLOOKUP(AC94,新人!$B:$G,2,FALSE)="","",VLOOKUP(AC94,新人!$B:$G,2,FALSE))</f>
        <v/>
      </c>
      <c r="W87" s="234"/>
      <c r="X87" s="235"/>
    </row>
    <row r="88" spans="1:29" ht="27" customHeight="1">
      <c r="A88" s="177" t="s">
        <v>23</v>
      </c>
      <c r="B88" s="178"/>
      <c r="C88" s="179"/>
      <c r="D88" s="241"/>
      <c r="E88" s="82" t="s">
        <v>22</v>
      </c>
      <c r="F88" s="241"/>
      <c r="G88" s="249" t="s">
        <v>21</v>
      </c>
      <c r="H88" s="250"/>
      <c r="I88" s="251"/>
      <c r="J88" s="255" t="str">
        <f>基本登録!$B$2</f>
        <v>基本登録シートの学校番号に入力して下さい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83"/>
      <c r="V88" s="236"/>
      <c r="W88" s="237"/>
      <c r="X88" s="238"/>
    </row>
    <row r="89" spans="1:29" ht="9.75" customHeight="1">
      <c r="A89" s="186">
        <f>基本登録!$B$1</f>
        <v>0</v>
      </c>
      <c r="B89" s="187"/>
      <c r="C89" s="188"/>
      <c r="D89" s="252"/>
      <c r="E89" s="258" t="s">
        <v>50</v>
      </c>
      <c r="F89" s="254"/>
      <c r="G89" s="261" t="s">
        <v>20</v>
      </c>
      <c r="H89" s="262"/>
      <c r="I89" s="263"/>
      <c r="J89" s="267">
        <f>基本登録!$B$3</f>
        <v>0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9"/>
      <c r="V89" s="240"/>
      <c r="W89" s="240"/>
      <c r="X89" s="240"/>
    </row>
    <row r="90" spans="1:29" ht="16.5" customHeight="1">
      <c r="A90" s="189"/>
      <c r="B90" s="190"/>
      <c r="C90" s="191"/>
      <c r="D90" s="252"/>
      <c r="E90" s="259"/>
      <c r="F90" s="254"/>
      <c r="G90" s="264"/>
      <c r="H90" s="265"/>
      <c r="I90" s="266"/>
      <c r="J90" s="270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41"/>
      <c r="V90" s="243" t="s">
        <v>19</v>
      </c>
      <c r="W90" s="245" t="s">
        <v>11</v>
      </c>
      <c r="X90" s="246"/>
    </row>
    <row r="91" spans="1:29" ht="27" customHeight="1">
      <c r="A91" s="192"/>
      <c r="B91" s="193"/>
      <c r="C91" s="194"/>
      <c r="D91" s="253"/>
      <c r="E91" s="260"/>
      <c r="F91" s="242"/>
      <c r="G91" s="273" t="s">
        <v>18</v>
      </c>
      <c r="H91" s="274"/>
      <c r="I91" s="275"/>
      <c r="J91" s="80"/>
      <c r="K91" s="81"/>
      <c r="L91" s="81"/>
      <c r="M91" s="81"/>
      <c r="N91" s="81" t="s">
        <v>36</v>
      </c>
      <c r="O91" s="81"/>
      <c r="P91" s="81" t="s">
        <v>38</v>
      </c>
      <c r="Q91" s="63"/>
      <c r="R91" s="81" t="s">
        <v>39</v>
      </c>
      <c r="S91" s="58"/>
      <c r="T91" s="59"/>
      <c r="U91" s="242"/>
      <c r="V91" s="244"/>
      <c r="W91" s="247"/>
      <c r="X91" s="248"/>
    </row>
    <row r="92" spans="1:29" ht="4.5" customHeight="1"/>
    <row r="93" spans="1:29" ht="21.75" customHeight="1">
      <c r="A93" s="66" t="s">
        <v>10</v>
      </c>
      <c r="B93" s="276" t="s">
        <v>9</v>
      </c>
      <c r="C93" s="277"/>
      <c r="D93" s="277"/>
      <c r="E93" s="277"/>
      <c r="F93" s="278"/>
      <c r="G93" s="85" t="s">
        <v>8</v>
      </c>
      <c r="H93" s="86"/>
      <c r="I93" s="279" t="str">
        <f>IFERROR(VLOOKUP(D86,基本登録!$B$8:$G$13,5,FALSE),"")</f>
        <v>予選</v>
      </c>
      <c r="J93" s="279"/>
      <c r="K93" s="279"/>
      <c r="L93" s="87"/>
      <c r="M93" s="86"/>
      <c r="N93" s="279" t="str">
        <f>IFERROR(VLOOKUP(D86,基本登録!$B$8:$G$13,6,FALSE),"")</f>
        <v>準決勝</v>
      </c>
      <c r="O93" s="279"/>
      <c r="P93" s="279"/>
      <c r="Q93" s="87"/>
      <c r="R93" s="91"/>
      <c r="S93" s="277"/>
      <c r="T93" s="277"/>
      <c r="U93" s="277"/>
      <c r="V93" s="92"/>
      <c r="W93" s="280" t="s">
        <v>7</v>
      </c>
      <c r="X93" s="281"/>
    </row>
    <row r="94" spans="1:29" ht="21.75" customHeight="1">
      <c r="A94" s="71" t="str">
        <f>基本登録!$A$16</f>
        <v>１</v>
      </c>
      <c r="B94" s="282" t="str">
        <f>IF('新人（男子）'!AC94="","",VLOOKUP(AC94,新人!$B:$G,4,FALSE))</f>
        <v/>
      </c>
      <c r="C94" s="283"/>
      <c r="D94" s="283"/>
      <c r="E94" s="283"/>
      <c r="F94" s="284"/>
      <c r="G94" s="72" t="str">
        <f>IF('新人（男子）'!AC94="","",VLOOKUP(AC94,新人!$B:$G,5,FALSE))</f>
        <v/>
      </c>
      <c r="H94" s="84"/>
      <c r="I94" s="84"/>
      <c r="J94" s="84"/>
      <c r="K94" s="57"/>
      <c r="L94" s="89"/>
      <c r="M94" s="84"/>
      <c r="N94" s="84"/>
      <c r="O94" s="84"/>
      <c r="P94" s="57"/>
      <c r="Q94" s="89"/>
      <c r="R94" s="84"/>
      <c r="S94" s="84"/>
      <c r="T94" s="84"/>
      <c r="U94" s="57"/>
      <c r="V94" s="89"/>
      <c r="W94" s="177"/>
      <c r="X94" s="179"/>
      <c r="Y94" s="102"/>
      <c r="AC94" s="101" t="str">
        <f>新人!B15</f>
        <v/>
      </c>
    </row>
    <row r="95" spans="1:29" ht="21.75" customHeight="1">
      <c r="A95" s="66" t="str">
        <f>基本登録!$A$17</f>
        <v>２</v>
      </c>
      <c r="B95" s="282" t="str">
        <f>IF('新人（男子）'!AC95="","",VLOOKUP(AC95,新人!$B:$G,4,FALSE))</f>
        <v/>
      </c>
      <c r="C95" s="283"/>
      <c r="D95" s="283"/>
      <c r="E95" s="283"/>
      <c r="F95" s="284"/>
      <c r="G95" s="72" t="str">
        <f>IF('新人（男子）'!AC95="","",VLOOKUP(AC95,新人!$B:$G,5,FALSE))</f>
        <v/>
      </c>
      <c r="H95" s="84"/>
      <c r="I95" s="84"/>
      <c r="J95" s="84"/>
      <c r="K95" s="57"/>
      <c r="L95" s="89"/>
      <c r="M95" s="84"/>
      <c r="N95" s="84"/>
      <c r="O95" s="84"/>
      <c r="P95" s="57"/>
      <c r="Q95" s="89"/>
      <c r="R95" s="84"/>
      <c r="S95" s="84"/>
      <c r="T95" s="84"/>
      <c r="U95" s="57"/>
      <c r="V95" s="89"/>
      <c r="W95" s="177"/>
      <c r="X95" s="179"/>
      <c r="AC95" s="101" t="str">
        <f>新人!B16</f>
        <v/>
      </c>
    </row>
    <row r="96" spans="1:29" ht="21.75" customHeight="1">
      <c r="A96" s="66" t="str">
        <f>基本登録!$A$18</f>
        <v>３</v>
      </c>
      <c r="B96" s="282" t="str">
        <f>IF('新人（男子）'!AC96="","",VLOOKUP(AC96,新人!$B:$G,4,FALSE))</f>
        <v/>
      </c>
      <c r="C96" s="283"/>
      <c r="D96" s="283"/>
      <c r="E96" s="283"/>
      <c r="F96" s="284"/>
      <c r="G96" s="72" t="str">
        <f>IF('新人（男子）'!AC96="","",VLOOKUP(AC96,新人!$B:$G,5,FALSE))</f>
        <v/>
      </c>
      <c r="H96" s="84"/>
      <c r="I96" s="84"/>
      <c r="J96" s="84"/>
      <c r="K96" s="57"/>
      <c r="L96" s="89"/>
      <c r="M96" s="84"/>
      <c r="N96" s="84"/>
      <c r="O96" s="84"/>
      <c r="P96" s="57"/>
      <c r="Q96" s="89"/>
      <c r="R96" s="84"/>
      <c r="S96" s="84"/>
      <c r="T96" s="84"/>
      <c r="U96" s="57"/>
      <c r="V96" s="89"/>
      <c r="W96" s="177"/>
      <c r="X96" s="179"/>
      <c r="AC96" s="101" t="str">
        <f>新人!B17</f>
        <v/>
      </c>
    </row>
    <row r="97" spans="1:24" ht="21.75" customHeight="1">
      <c r="A97" s="66" t="str">
        <f>基本登録!$A$19</f>
        <v>４</v>
      </c>
      <c r="B97" s="282" t="str">
        <f>IF('新人（男子）'!AC97="","",VLOOKUP(AC97,新人!$B:$G,4,FALSE))</f>
        <v/>
      </c>
      <c r="C97" s="283"/>
      <c r="D97" s="283"/>
      <c r="E97" s="283"/>
      <c r="F97" s="284"/>
      <c r="G97" s="72" t="str">
        <f>IF('新人（男子）'!AC97="","",VLOOKUP(AC97,新人!$B:$G,5,FALSE))</f>
        <v/>
      </c>
      <c r="H97" s="84"/>
      <c r="I97" s="84"/>
      <c r="J97" s="84"/>
      <c r="K97" s="57"/>
      <c r="L97" s="89"/>
      <c r="M97" s="84"/>
      <c r="N97" s="84"/>
      <c r="O97" s="84"/>
      <c r="P97" s="57"/>
      <c r="Q97" s="89"/>
      <c r="R97" s="84"/>
      <c r="S97" s="84"/>
      <c r="T97" s="84"/>
      <c r="U97" s="57"/>
      <c r="V97" s="89"/>
      <c r="W97" s="177"/>
      <c r="X97" s="179"/>
    </row>
    <row r="98" spans="1:24" ht="21.75" customHeight="1">
      <c r="A98" s="66" t="str">
        <f>基本登録!$A$20</f>
        <v>５</v>
      </c>
      <c r="B98" s="282" t="str">
        <f>IF('新人（男子）'!AC98="","",VLOOKUP(AC98,新人!$B:$G,4,FALSE))</f>
        <v/>
      </c>
      <c r="C98" s="283"/>
      <c r="D98" s="283"/>
      <c r="E98" s="283"/>
      <c r="F98" s="284"/>
      <c r="G98" s="72" t="str">
        <f>IF('新人（男子）'!AC98="","",VLOOKUP(AC98,新人!$B:$G,5,FALSE))</f>
        <v/>
      </c>
      <c r="H98" s="84"/>
      <c r="I98" s="84"/>
      <c r="J98" s="84"/>
      <c r="K98" s="57"/>
      <c r="L98" s="89"/>
      <c r="M98" s="84"/>
      <c r="N98" s="84"/>
      <c r="O98" s="84"/>
      <c r="P98" s="57"/>
      <c r="Q98" s="89"/>
      <c r="R98" s="84"/>
      <c r="S98" s="84"/>
      <c r="T98" s="84"/>
      <c r="U98" s="57"/>
      <c r="V98" s="89"/>
      <c r="W98" s="177"/>
      <c r="X98" s="179"/>
    </row>
    <row r="99" spans="1:24" ht="21.75" customHeight="1">
      <c r="A99" s="66" t="str">
        <f>基本登録!$A$21</f>
        <v>補</v>
      </c>
      <c r="B99" s="282" t="str">
        <f>IF('新人（男子）'!AC99="","",VLOOKUP(AC99,新人!$B:$G,4,FALSE))</f>
        <v/>
      </c>
      <c r="C99" s="283"/>
      <c r="D99" s="283"/>
      <c r="E99" s="283"/>
      <c r="F99" s="284"/>
      <c r="G99" s="72" t="str">
        <f>IF('新人（男子）'!AC99="","",VLOOKUP(AC99,新人!$B:$G,5,FALSE))</f>
        <v/>
      </c>
      <c r="H99" s="66"/>
      <c r="I99" s="66"/>
      <c r="J99" s="66"/>
      <c r="K99" s="88"/>
      <c r="L99" s="89"/>
      <c r="M99" s="66"/>
      <c r="N99" s="66"/>
      <c r="O99" s="66"/>
      <c r="P99" s="88"/>
      <c r="Q99" s="89"/>
      <c r="R99" s="66"/>
      <c r="S99" s="66"/>
      <c r="T99" s="66"/>
      <c r="U99" s="88"/>
      <c r="V99" s="89"/>
      <c r="W99" s="177"/>
      <c r="X99" s="179"/>
    </row>
    <row r="100" spans="1:24" ht="19.5" customHeight="1">
      <c r="A100" s="177"/>
      <c r="B100" s="285"/>
      <c r="C100" s="285"/>
      <c r="D100" s="285"/>
      <c r="E100" s="285"/>
      <c r="F100" s="285"/>
      <c r="G100" s="286"/>
      <c r="H100" s="280" t="s">
        <v>5</v>
      </c>
      <c r="I100" s="287"/>
      <c r="J100" s="287"/>
      <c r="K100" s="287"/>
      <c r="L100" s="89"/>
      <c r="M100" s="280" t="s">
        <v>5</v>
      </c>
      <c r="N100" s="287"/>
      <c r="O100" s="287"/>
      <c r="P100" s="287"/>
      <c r="Q100" s="89"/>
      <c r="R100" s="280" t="s">
        <v>5</v>
      </c>
      <c r="S100" s="287"/>
      <c r="T100" s="287"/>
      <c r="U100" s="287"/>
      <c r="V100" s="89"/>
      <c r="W100" s="177"/>
      <c r="X100" s="179"/>
    </row>
    <row r="101" spans="1:24" ht="24.75" customHeight="1">
      <c r="A101" s="276" t="s">
        <v>4</v>
      </c>
      <c r="B101" s="279"/>
      <c r="C101" s="279"/>
      <c r="D101" s="279"/>
      <c r="E101" s="279"/>
      <c r="F101" s="279"/>
      <c r="G101" s="278"/>
      <c r="H101" s="177"/>
      <c r="I101" s="178"/>
      <c r="J101" s="178"/>
      <c r="K101" s="178"/>
      <c r="L101" s="179"/>
      <c r="M101" s="177"/>
      <c r="N101" s="178"/>
      <c r="O101" s="178"/>
      <c r="P101" s="178"/>
      <c r="Q101" s="179"/>
      <c r="R101" s="177"/>
      <c r="S101" s="178"/>
      <c r="T101" s="178"/>
      <c r="U101" s="178"/>
      <c r="V101" s="179"/>
      <c r="W101" s="177"/>
      <c r="X101" s="179"/>
    </row>
    <row r="102" spans="1:24" ht="4.5" customHeight="1">
      <c r="A102" s="288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29" t="s">
        <v>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90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249" t="s">
        <v>24</v>
      </c>
      <c r="W107" s="250"/>
      <c r="X107" s="251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233" t="str">
        <f>IF(VLOOKUP(AC115,新人!$B:$G,2,FALSE)="","",VLOOKUP(AC115,新人!$B:$G,2,FALSE))</f>
        <v/>
      </c>
      <c r="W108" s="234"/>
      <c r="X108" s="235"/>
    </row>
    <row r="109" spans="1:24" ht="27" customHeight="1">
      <c r="A109" s="177" t="s">
        <v>23</v>
      </c>
      <c r="B109" s="178"/>
      <c r="C109" s="179"/>
      <c r="D109" s="241"/>
      <c r="E109" s="82" t="s">
        <v>22</v>
      </c>
      <c r="F109" s="241"/>
      <c r="G109" s="249" t="s">
        <v>21</v>
      </c>
      <c r="H109" s="250"/>
      <c r="I109" s="251"/>
      <c r="J109" s="255" t="str">
        <f>基本登録!$B$2</f>
        <v>基本登録シートの学校番号に入力して下さい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57"/>
      <c r="U109" s="83"/>
      <c r="V109" s="236"/>
      <c r="W109" s="237"/>
      <c r="X109" s="238"/>
    </row>
    <row r="110" spans="1:24" ht="9.75" customHeight="1">
      <c r="A110" s="186">
        <f>基本登録!$B$1</f>
        <v>0</v>
      </c>
      <c r="B110" s="187"/>
      <c r="C110" s="188"/>
      <c r="D110" s="252"/>
      <c r="E110" s="258" t="s">
        <v>50</v>
      </c>
      <c r="F110" s="254"/>
      <c r="G110" s="261" t="s">
        <v>20</v>
      </c>
      <c r="H110" s="262"/>
      <c r="I110" s="263"/>
      <c r="J110" s="267">
        <f>基本登録!$B$3</f>
        <v>0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9"/>
      <c r="U110" s="239"/>
      <c r="V110" s="240"/>
      <c r="W110" s="240"/>
      <c r="X110" s="240"/>
    </row>
    <row r="111" spans="1:24" ht="16.5" customHeight="1">
      <c r="A111" s="189"/>
      <c r="B111" s="190"/>
      <c r="C111" s="191"/>
      <c r="D111" s="252"/>
      <c r="E111" s="259"/>
      <c r="F111" s="254"/>
      <c r="G111" s="264"/>
      <c r="H111" s="265"/>
      <c r="I111" s="266"/>
      <c r="J111" s="270"/>
      <c r="K111" s="271"/>
      <c r="L111" s="271"/>
      <c r="M111" s="271"/>
      <c r="N111" s="271"/>
      <c r="O111" s="271"/>
      <c r="P111" s="271"/>
      <c r="Q111" s="271"/>
      <c r="R111" s="271"/>
      <c r="S111" s="271"/>
      <c r="T111" s="272"/>
      <c r="U111" s="241"/>
      <c r="V111" s="243" t="s">
        <v>19</v>
      </c>
      <c r="W111" s="245" t="s">
        <v>11</v>
      </c>
      <c r="X111" s="246"/>
    </row>
    <row r="112" spans="1:24" ht="27" customHeight="1">
      <c r="A112" s="192"/>
      <c r="B112" s="193"/>
      <c r="C112" s="194"/>
      <c r="D112" s="253"/>
      <c r="E112" s="260"/>
      <c r="F112" s="242"/>
      <c r="G112" s="273" t="s">
        <v>18</v>
      </c>
      <c r="H112" s="274"/>
      <c r="I112" s="275"/>
      <c r="J112" s="80"/>
      <c r="K112" s="81"/>
      <c r="L112" s="81"/>
      <c r="M112" s="81"/>
      <c r="N112" s="81"/>
      <c r="O112" s="81" t="s">
        <v>37</v>
      </c>
      <c r="P112" s="81" t="s">
        <v>38</v>
      </c>
      <c r="Q112" s="63"/>
      <c r="R112" s="81" t="s">
        <v>39</v>
      </c>
      <c r="S112" s="58"/>
      <c r="T112" s="59"/>
      <c r="U112" s="242"/>
      <c r="V112" s="244"/>
      <c r="W112" s="247"/>
      <c r="X112" s="248"/>
    </row>
    <row r="113" spans="1:29" ht="4.5" customHeight="1"/>
    <row r="114" spans="1:29" ht="21.75" customHeight="1">
      <c r="A114" s="66" t="s">
        <v>10</v>
      </c>
      <c r="B114" s="276" t="s">
        <v>9</v>
      </c>
      <c r="C114" s="277"/>
      <c r="D114" s="277"/>
      <c r="E114" s="277"/>
      <c r="F114" s="278"/>
      <c r="G114" s="85" t="s">
        <v>8</v>
      </c>
      <c r="H114" s="86"/>
      <c r="I114" s="279" t="str">
        <f>IFERROR(VLOOKUP(D107,基本登録!$B$8:$G$13,5,FALSE),"")</f>
        <v>予選</v>
      </c>
      <c r="J114" s="279"/>
      <c r="K114" s="279"/>
      <c r="L114" s="87"/>
      <c r="M114" s="86"/>
      <c r="N114" s="279" t="str">
        <f>IFERROR(VLOOKUP(D107,基本登録!$B$8:$G$13,6,FALSE),"")</f>
        <v>準決勝</v>
      </c>
      <c r="O114" s="279"/>
      <c r="P114" s="279"/>
      <c r="Q114" s="87"/>
      <c r="R114" s="91"/>
      <c r="S114" s="277"/>
      <c r="T114" s="277"/>
      <c r="U114" s="277"/>
      <c r="V114" s="92"/>
      <c r="W114" s="280" t="s">
        <v>7</v>
      </c>
      <c r="X114" s="281"/>
    </row>
    <row r="115" spans="1:29" ht="21.75" customHeight="1">
      <c r="A115" s="71" t="str">
        <f>基本登録!$A$16</f>
        <v>１</v>
      </c>
      <c r="B115" s="282" t="str">
        <f>IF('新人（男子）'!AC115="","",VLOOKUP(AC115,新人!$B:$G,4,FALSE))</f>
        <v/>
      </c>
      <c r="C115" s="283"/>
      <c r="D115" s="283"/>
      <c r="E115" s="283"/>
      <c r="F115" s="284"/>
      <c r="G115" s="72" t="str">
        <f>IF('新人（男子）'!AC115="","",VLOOKUP(AC115,新人!$B:$G,5,FALSE))</f>
        <v/>
      </c>
      <c r="H115" s="84"/>
      <c r="I115" s="84"/>
      <c r="J115" s="84"/>
      <c r="K115" s="57"/>
      <c r="L115" s="89"/>
      <c r="M115" s="84"/>
      <c r="N115" s="84"/>
      <c r="O115" s="84"/>
      <c r="P115" s="57"/>
      <c r="Q115" s="89"/>
      <c r="R115" s="84"/>
      <c r="S115" s="84"/>
      <c r="T115" s="84"/>
      <c r="U115" s="57"/>
      <c r="V115" s="89"/>
      <c r="W115" s="177"/>
      <c r="X115" s="179"/>
      <c r="Y115" s="102"/>
      <c r="AC115" s="101" t="str">
        <f>新人!B18</f>
        <v/>
      </c>
    </row>
    <row r="116" spans="1:29" ht="21.75" customHeight="1">
      <c r="A116" s="66" t="str">
        <f>基本登録!$A$17</f>
        <v>２</v>
      </c>
      <c r="B116" s="282" t="str">
        <f>IF('新人（男子）'!AC116="","",VLOOKUP(AC116,新人!$B:$G,4,FALSE))</f>
        <v/>
      </c>
      <c r="C116" s="283"/>
      <c r="D116" s="283"/>
      <c r="E116" s="283"/>
      <c r="F116" s="284"/>
      <c r="G116" s="72" t="str">
        <f>IF('新人（男子）'!AC116="","",VLOOKUP(AC116,新人!$B:$G,5,FALSE))</f>
        <v/>
      </c>
      <c r="H116" s="84"/>
      <c r="I116" s="84"/>
      <c r="J116" s="84"/>
      <c r="K116" s="57"/>
      <c r="L116" s="89"/>
      <c r="M116" s="84"/>
      <c r="N116" s="84"/>
      <c r="O116" s="84"/>
      <c r="P116" s="57"/>
      <c r="Q116" s="89"/>
      <c r="R116" s="84"/>
      <c r="S116" s="84"/>
      <c r="T116" s="84"/>
      <c r="U116" s="57"/>
      <c r="V116" s="89"/>
      <c r="W116" s="177"/>
      <c r="X116" s="179"/>
      <c r="AC116" s="101" t="str">
        <f>新人!B19</f>
        <v/>
      </c>
    </row>
    <row r="117" spans="1:29" ht="21.75" customHeight="1">
      <c r="A117" s="66" t="str">
        <f>基本登録!$A$18</f>
        <v>３</v>
      </c>
      <c r="B117" s="282" t="str">
        <f>IF('新人（男子）'!AC117="","",VLOOKUP(AC117,新人!$B:$G,4,FALSE))</f>
        <v/>
      </c>
      <c r="C117" s="283"/>
      <c r="D117" s="283"/>
      <c r="E117" s="283"/>
      <c r="F117" s="284"/>
      <c r="G117" s="72" t="str">
        <f>IF('新人（男子）'!AC117="","",VLOOKUP(AC117,新人!$B:$G,5,FALSE))</f>
        <v/>
      </c>
      <c r="H117" s="84"/>
      <c r="I117" s="84"/>
      <c r="J117" s="84"/>
      <c r="K117" s="57"/>
      <c r="L117" s="89"/>
      <c r="M117" s="84"/>
      <c r="N117" s="84"/>
      <c r="O117" s="84"/>
      <c r="P117" s="57"/>
      <c r="Q117" s="89"/>
      <c r="R117" s="84"/>
      <c r="S117" s="84"/>
      <c r="T117" s="84"/>
      <c r="U117" s="57"/>
      <c r="V117" s="89"/>
      <c r="W117" s="177"/>
      <c r="X117" s="179"/>
      <c r="AC117" s="101" t="str">
        <f>新人!B20</f>
        <v/>
      </c>
    </row>
    <row r="118" spans="1:29" ht="21.75" customHeight="1">
      <c r="A118" s="66" t="str">
        <f>基本登録!$A$19</f>
        <v>４</v>
      </c>
      <c r="B118" s="282" t="str">
        <f>IF('新人（男子）'!AC118="","",VLOOKUP(AC118,新人!$B:$G,4,FALSE))</f>
        <v/>
      </c>
      <c r="C118" s="283"/>
      <c r="D118" s="283"/>
      <c r="E118" s="283"/>
      <c r="F118" s="284"/>
      <c r="G118" s="72" t="str">
        <f>IF('新人（男子）'!AC118="","",VLOOKUP(AC118,新人!$B:$G,5,FALSE))</f>
        <v/>
      </c>
      <c r="H118" s="84"/>
      <c r="I118" s="84"/>
      <c r="J118" s="84"/>
      <c r="K118" s="57"/>
      <c r="L118" s="89"/>
      <c r="M118" s="84"/>
      <c r="N118" s="84"/>
      <c r="O118" s="84"/>
      <c r="P118" s="57"/>
      <c r="Q118" s="89"/>
      <c r="R118" s="84"/>
      <c r="S118" s="84"/>
      <c r="T118" s="84"/>
      <c r="U118" s="57"/>
      <c r="V118" s="89"/>
      <c r="W118" s="177"/>
      <c r="X118" s="179"/>
    </row>
    <row r="119" spans="1:29" ht="21.75" customHeight="1">
      <c r="A119" s="66" t="str">
        <f>基本登録!$A$20</f>
        <v>５</v>
      </c>
      <c r="B119" s="282" t="str">
        <f>IF('新人（男子）'!AC119="","",VLOOKUP(AC119,新人!$B:$G,4,FALSE))</f>
        <v/>
      </c>
      <c r="C119" s="283"/>
      <c r="D119" s="283"/>
      <c r="E119" s="283"/>
      <c r="F119" s="284"/>
      <c r="G119" s="72" t="str">
        <f>IF('新人（男子）'!AC119="","",VLOOKUP(AC119,新人!$B:$G,5,FALSE))</f>
        <v/>
      </c>
      <c r="H119" s="84"/>
      <c r="I119" s="84"/>
      <c r="J119" s="84"/>
      <c r="K119" s="57"/>
      <c r="L119" s="89"/>
      <c r="M119" s="84"/>
      <c r="N119" s="84"/>
      <c r="O119" s="84"/>
      <c r="P119" s="57"/>
      <c r="Q119" s="89"/>
      <c r="R119" s="84"/>
      <c r="S119" s="84"/>
      <c r="T119" s="84"/>
      <c r="U119" s="57"/>
      <c r="V119" s="89"/>
      <c r="W119" s="177"/>
      <c r="X119" s="179"/>
    </row>
    <row r="120" spans="1:29" ht="21.75" customHeight="1">
      <c r="A120" s="66" t="str">
        <f>基本登録!$A$21</f>
        <v>補</v>
      </c>
      <c r="B120" s="282" t="str">
        <f>IF('新人（男子）'!AC120="","",VLOOKUP(AC120,新人!$B:$G,4,FALSE))</f>
        <v/>
      </c>
      <c r="C120" s="283"/>
      <c r="D120" s="283"/>
      <c r="E120" s="283"/>
      <c r="F120" s="284"/>
      <c r="G120" s="72" t="str">
        <f>IF('新人（男子）'!AC120="","",VLOOKUP(AC120,新人!$B:$G,5,FALSE))</f>
        <v/>
      </c>
      <c r="H120" s="66"/>
      <c r="I120" s="66"/>
      <c r="J120" s="66"/>
      <c r="K120" s="88"/>
      <c r="L120" s="89"/>
      <c r="M120" s="66"/>
      <c r="N120" s="66"/>
      <c r="O120" s="66"/>
      <c r="P120" s="88"/>
      <c r="Q120" s="89"/>
      <c r="R120" s="66"/>
      <c r="S120" s="66"/>
      <c r="T120" s="66"/>
      <c r="U120" s="88"/>
      <c r="V120" s="89"/>
      <c r="W120" s="177"/>
      <c r="X120" s="179"/>
    </row>
    <row r="121" spans="1:29" ht="19.5" customHeight="1">
      <c r="A121" s="177"/>
      <c r="B121" s="285"/>
      <c r="C121" s="285"/>
      <c r="D121" s="285"/>
      <c r="E121" s="285"/>
      <c r="F121" s="285"/>
      <c r="G121" s="286"/>
      <c r="H121" s="280" t="s">
        <v>5</v>
      </c>
      <c r="I121" s="287"/>
      <c r="J121" s="287"/>
      <c r="K121" s="287"/>
      <c r="L121" s="89"/>
      <c r="M121" s="280" t="s">
        <v>5</v>
      </c>
      <c r="N121" s="287"/>
      <c r="O121" s="287"/>
      <c r="P121" s="287"/>
      <c r="Q121" s="89"/>
      <c r="R121" s="280" t="s">
        <v>5</v>
      </c>
      <c r="S121" s="287"/>
      <c r="T121" s="287"/>
      <c r="U121" s="287"/>
      <c r="V121" s="89"/>
      <c r="W121" s="177"/>
      <c r="X121" s="179"/>
    </row>
    <row r="122" spans="1:29" ht="24.75" customHeight="1">
      <c r="A122" s="276" t="s">
        <v>4</v>
      </c>
      <c r="B122" s="279"/>
      <c r="C122" s="279"/>
      <c r="D122" s="279"/>
      <c r="E122" s="279"/>
      <c r="F122" s="279"/>
      <c r="G122" s="278"/>
      <c r="H122" s="177"/>
      <c r="I122" s="178"/>
      <c r="J122" s="178"/>
      <c r="K122" s="178"/>
      <c r="L122" s="179"/>
      <c r="M122" s="177"/>
      <c r="N122" s="178"/>
      <c r="O122" s="178"/>
      <c r="P122" s="178"/>
      <c r="Q122" s="179"/>
      <c r="R122" s="177"/>
      <c r="S122" s="178"/>
      <c r="T122" s="178"/>
      <c r="U122" s="178"/>
      <c r="V122" s="179"/>
      <c r="W122" s="177"/>
      <c r="X122" s="179"/>
    </row>
    <row r="123" spans="1:29" ht="4.5" customHeight="1">
      <c r="A123" s="288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29" t="s">
        <v>2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90"/>
      <c r="R125" s="231"/>
      <c r="S125" s="231"/>
      <c r="T125" s="231"/>
      <c r="U125" s="231"/>
      <c r="V125" s="231"/>
      <c r="W125" s="231"/>
      <c r="X125" s="231"/>
    </row>
    <row r="126" spans="1:29" ht="39.75" customHeight="1"/>
  </sheetData>
  <sheetProtection sheet="1" objects="1" scenarios="1"/>
  <mergeCells count="294">
    <mergeCell ref="H101:L101"/>
    <mergeCell ref="M101:Q101"/>
    <mergeCell ref="R101:V101"/>
    <mergeCell ref="A121:G121"/>
    <mergeCell ref="H121:K121"/>
    <mergeCell ref="A122:G122"/>
    <mergeCell ref="H122:L122"/>
    <mergeCell ref="M122:Q122"/>
    <mergeCell ref="R122:V122"/>
    <mergeCell ref="W122:X122"/>
    <mergeCell ref="A123:X123"/>
    <mergeCell ref="A124:Q124"/>
    <mergeCell ref="R124:X125"/>
    <mergeCell ref="A125:P125"/>
    <mergeCell ref="B118:F118"/>
    <mergeCell ref="W118:X118"/>
    <mergeCell ref="B119:F119"/>
    <mergeCell ref="W119:X119"/>
    <mergeCell ref="B120:F120"/>
    <mergeCell ref="W120:X120"/>
    <mergeCell ref="M121:P121"/>
    <mergeCell ref="R121:U121"/>
    <mergeCell ref="W121:X121"/>
    <mergeCell ref="W114:X114"/>
    <mergeCell ref="F109:F112"/>
    <mergeCell ref="G109:I109"/>
    <mergeCell ref="B115:F115"/>
    <mergeCell ref="W115:X115"/>
    <mergeCell ref="B116:F116"/>
    <mergeCell ref="W116:X116"/>
    <mergeCell ref="B117:F117"/>
    <mergeCell ref="W117:X117"/>
    <mergeCell ref="J109:T109"/>
    <mergeCell ref="W101:X101"/>
    <mergeCell ref="B97:F97"/>
    <mergeCell ref="W97:X97"/>
    <mergeCell ref="B98:F98"/>
    <mergeCell ref="W98:X98"/>
    <mergeCell ref="B99:F99"/>
    <mergeCell ref="W99:X99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A101:G101"/>
    <mergeCell ref="A110:C112"/>
    <mergeCell ref="E110:E112"/>
    <mergeCell ref="G110:I111"/>
    <mergeCell ref="J110:T111"/>
    <mergeCell ref="A102:X102"/>
    <mergeCell ref="A103:Q103"/>
    <mergeCell ref="R103:X104"/>
    <mergeCell ref="W93:X93"/>
    <mergeCell ref="F88:F91"/>
    <mergeCell ref="G88:I88"/>
    <mergeCell ref="B94:F94"/>
    <mergeCell ref="W94:X94"/>
    <mergeCell ref="B95:F95"/>
    <mergeCell ref="W95:X95"/>
    <mergeCell ref="B96:F96"/>
    <mergeCell ref="W96:X96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U89:X89"/>
    <mergeCell ref="U90:U91"/>
    <mergeCell ref="V90:V91"/>
    <mergeCell ref="W90:X91"/>
    <mergeCell ref="G91:I91"/>
    <mergeCell ref="W78:X78"/>
    <mergeCell ref="B73:F73"/>
    <mergeCell ref="W73:X73"/>
    <mergeCell ref="B74:F74"/>
    <mergeCell ref="W74:X74"/>
    <mergeCell ref="B75:F75"/>
    <mergeCell ref="W75:X75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W69:X70"/>
    <mergeCell ref="G70:I70"/>
    <mergeCell ref="H58:K58"/>
    <mergeCell ref="M58:P58"/>
    <mergeCell ref="R58:U58"/>
    <mergeCell ref="G68:I69"/>
    <mergeCell ref="J68:T69"/>
    <mergeCell ref="B72:F72"/>
    <mergeCell ref="S72:U72"/>
    <mergeCell ref="W72:X72"/>
    <mergeCell ref="F67:F70"/>
    <mergeCell ref="G67:I67"/>
    <mergeCell ref="A68:C70"/>
    <mergeCell ref="E68:E70"/>
    <mergeCell ref="U68:X68"/>
    <mergeCell ref="J67:T67"/>
    <mergeCell ref="W54:X54"/>
    <mergeCell ref="W59:X59"/>
    <mergeCell ref="A67:C67"/>
    <mergeCell ref="D67:D70"/>
    <mergeCell ref="A58:G58"/>
    <mergeCell ref="B55:F55"/>
    <mergeCell ref="W55:X55"/>
    <mergeCell ref="B56:F56"/>
    <mergeCell ref="W56:X56"/>
    <mergeCell ref="B57:F57"/>
    <mergeCell ref="W57:X57"/>
    <mergeCell ref="A60:X60"/>
    <mergeCell ref="A61:Q61"/>
    <mergeCell ref="R61:X62"/>
    <mergeCell ref="A62:P62"/>
    <mergeCell ref="A65:C66"/>
    <mergeCell ref="W58:X58"/>
    <mergeCell ref="A59:G59"/>
    <mergeCell ref="H59:L59"/>
    <mergeCell ref="M59:Q59"/>
    <mergeCell ref="R59:V59"/>
    <mergeCell ref="V65:X65"/>
    <mergeCell ref="V66:X67"/>
    <mergeCell ref="V69:V70"/>
    <mergeCell ref="G49:I49"/>
    <mergeCell ref="B51:F51"/>
    <mergeCell ref="S51:U51"/>
    <mergeCell ref="W51:X51"/>
    <mergeCell ref="F46:F49"/>
    <mergeCell ref="G46:I46"/>
    <mergeCell ref="B52:F52"/>
    <mergeCell ref="W52:X52"/>
    <mergeCell ref="B53:F53"/>
    <mergeCell ref="W53:X53"/>
    <mergeCell ref="D44:U45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J46:T46"/>
    <mergeCell ref="A47:C49"/>
    <mergeCell ref="E47:E49"/>
    <mergeCell ref="G47:I48"/>
    <mergeCell ref="J47:T48"/>
    <mergeCell ref="A39:X39"/>
    <mergeCell ref="A40:Q40"/>
    <mergeCell ref="R40:X41"/>
    <mergeCell ref="A41:P41"/>
    <mergeCell ref="A44:C45"/>
    <mergeCell ref="U47:X47"/>
    <mergeCell ref="U48:U49"/>
    <mergeCell ref="V48:V49"/>
    <mergeCell ref="W48:X49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B30:F30"/>
    <mergeCell ref="S30:U30"/>
    <mergeCell ref="W30:X30"/>
    <mergeCell ref="W36:X36"/>
    <mergeCell ref="B31:F31"/>
    <mergeCell ref="W31:X31"/>
    <mergeCell ref="B32:F32"/>
    <mergeCell ref="W32:X32"/>
    <mergeCell ref="B33:F33"/>
    <mergeCell ref="W33:X33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W15:X15"/>
    <mergeCell ref="A16:G16"/>
    <mergeCell ref="H16:K16"/>
    <mergeCell ref="M16:P16"/>
    <mergeCell ref="R16:U16"/>
    <mergeCell ref="W16:X16"/>
    <mergeCell ref="R17:V17"/>
    <mergeCell ref="W17:X17"/>
    <mergeCell ref="A18:X18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I9:K9"/>
    <mergeCell ref="N9:P9"/>
    <mergeCell ref="I30:K30"/>
    <mergeCell ref="N30:P30"/>
    <mergeCell ref="A17:G17"/>
    <mergeCell ref="H17:L17"/>
    <mergeCell ref="M17:Q17"/>
    <mergeCell ref="B10:F10"/>
    <mergeCell ref="W10:X10"/>
    <mergeCell ref="B9:F9"/>
    <mergeCell ref="S9:U9"/>
    <mergeCell ref="W9:X9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I114:K114"/>
    <mergeCell ref="N114:P114"/>
    <mergeCell ref="I51:K51"/>
    <mergeCell ref="N51:P51"/>
    <mergeCell ref="I72:K72"/>
    <mergeCell ref="N72:P72"/>
    <mergeCell ref="I93:K93"/>
    <mergeCell ref="N93:P93"/>
    <mergeCell ref="D65:U66"/>
    <mergeCell ref="U69:U70"/>
    <mergeCell ref="B54:F54"/>
    <mergeCell ref="D86:U87"/>
    <mergeCell ref="B93:F93"/>
    <mergeCell ref="S93:U93"/>
    <mergeCell ref="A104:P104"/>
    <mergeCell ref="A107:C108"/>
    <mergeCell ref="D107:U108"/>
    <mergeCell ref="U110:X110"/>
    <mergeCell ref="U111:U112"/>
    <mergeCell ref="V111:V112"/>
    <mergeCell ref="W111:X112"/>
    <mergeCell ref="G112:I112"/>
    <mergeCell ref="B114:F114"/>
    <mergeCell ref="S114:U114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2" manualBreakCount="2">
    <brk id="42" max="23" man="1"/>
    <brk id="84" max="2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660066"/>
  </sheetPr>
  <dimension ref="A1:AD126"/>
  <sheetViews>
    <sheetView view="pageBreakPreview" topLeftCell="A5" zoomScale="70" zoomScaleNormal="100" zoomScaleSheetLayoutView="70" workbookViewId="0">
      <selection activeCell="N112" sqref="J112:N112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2" customWidth="1"/>
    <col min="29" max="29" width="8.1640625" style="101" customWidth="1"/>
    <col min="30" max="30" width="4.83203125" style="52" bestFit="1" customWidth="1"/>
    <col min="31" max="52" width="2.6640625" style="52" customWidth="1"/>
    <col min="53" max="16384" width="8.83203125" style="52"/>
  </cols>
  <sheetData>
    <row r="1" spans="1:30" ht="34.5" customHeight="1"/>
    <row r="2" spans="1:30" ht="24.75" customHeight="1">
      <c r="A2" s="169" t="s">
        <v>12</v>
      </c>
      <c r="B2" s="169"/>
      <c r="C2" s="169"/>
      <c r="D2" s="172" t="str">
        <f>基本登録!$B$12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IF(VLOOKUP(AC10,新人!$J:$O,2,FALSE)="","",VLOOKUP(AC10,新人!$J:$O,2,FALSE))</f>
        <v/>
      </c>
      <c r="W3" s="234"/>
      <c r="X3" s="235"/>
    </row>
    <row r="4" spans="1:30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30" ht="9.75" customHeight="1">
      <c r="A5" s="186">
        <f>基本登録!$B$1</f>
        <v>0</v>
      </c>
      <c r="B5" s="187"/>
      <c r="C5" s="188"/>
      <c r="D5" s="252"/>
      <c r="E5" s="258" t="s">
        <v>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30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30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/>
      <c r="L7" s="81"/>
      <c r="M7" s="81"/>
      <c r="N7" s="81"/>
      <c r="O7" s="81"/>
      <c r="P7" s="81" t="s">
        <v>38</v>
      </c>
      <c r="Q7" s="63"/>
      <c r="R7" s="81" t="s">
        <v>39</v>
      </c>
      <c r="S7" s="58"/>
      <c r="T7" s="59"/>
      <c r="U7" s="242"/>
      <c r="V7" s="244"/>
      <c r="W7" s="247"/>
      <c r="X7" s="248"/>
    </row>
    <row r="8" spans="1:30" ht="4.5" customHeight="1"/>
    <row r="9" spans="1:30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86"/>
      <c r="I9" s="279" t="str">
        <f>IFERROR(VLOOKUP(D2,基本登録!$B$8:$G$13,5,FALSE),"")</f>
        <v>予選</v>
      </c>
      <c r="J9" s="279"/>
      <c r="K9" s="279"/>
      <c r="L9" s="87"/>
      <c r="M9" s="86"/>
      <c r="N9" s="279" t="str">
        <f>IFERROR(VLOOKUP(D2,基本登録!$B$8:$G$13,6,FALSE),"")</f>
        <v>準決勝</v>
      </c>
      <c r="O9" s="279"/>
      <c r="P9" s="279"/>
      <c r="Q9" s="87"/>
      <c r="R9" s="86"/>
      <c r="S9" s="279"/>
      <c r="T9" s="279"/>
      <c r="U9" s="279"/>
      <c r="V9" s="87"/>
      <c r="W9" s="280" t="s">
        <v>7</v>
      </c>
      <c r="X9" s="281"/>
    </row>
    <row r="10" spans="1:30" ht="21.75" customHeight="1">
      <c r="A10" s="71" t="str">
        <f>基本登録!$A$16</f>
        <v>１</v>
      </c>
      <c r="B10" s="282" t="str">
        <f>IF('新人（女子）'!AC10="","",VLOOKUP(AC10,新人!$J:$O,4,FALSE))</f>
        <v/>
      </c>
      <c r="C10" s="283"/>
      <c r="D10" s="283"/>
      <c r="E10" s="283"/>
      <c r="F10" s="284"/>
      <c r="G10" s="72" t="str">
        <f>IF('新人（女子）'!AC10="","",VLOOKUP(AC10,新人!$J:$O,5,FALSE))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AC10" s="101" t="str">
        <f>新人!J3</f>
        <v/>
      </c>
      <c r="AD10" s="102"/>
    </row>
    <row r="11" spans="1:30" ht="21.75" customHeight="1">
      <c r="A11" s="66" t="str">
        <f>基本登録!$A$17</f>
        <v>２</v>
      </c>
      <c r="B11" s="282" t="str">
        <f>IF('新人（女子）'!AC11="","",VLOOKUP(AC11,新人!$J:$O,4,FALSE))</f>
        <v/>
      </c>
      <c r="C11" s="283"/>
      <c r="D11" s="283"/>
      <c r="E11" s="283"/>
      <c r="F11" s="284"/>
      <c r="G11" s="72" t="str">
        <f>IF('新人（女子）'!AC11="","",VLOOKUP(AC11,新人!$J:$O,5,FALSE))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  <c r="AC11" s="101" t="str">
        <f>新人!J4</f>
        <v/>
      </c>
    </row>
    <row r="12" spans="1:30" ht="21.75" customHeight="1">
      <c r="A12" s="66" t="str">
        <f>基本登録!$A$18</f>
        <v>３</v>
      </c>
      <c r="B12" s="282" t="str">
        <f>IF('新人（女子）'!AC12="","",VLOOKUP(AC12,新人!$J:$O,4,FALSE))</f>
        <v/>
      </c>
      <c r="C12" s="283"/>
      <c r="D12" s="283"/>
      <c r="E12" s="283"/>
      <c r="F12" s="284"/>
      <c r="G12" s="72" t="str">
        <f>IF('新人（女子）'!AC12="","",VLOOKUP(AC12,新人!$J:$O,5,FALSE))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  <c r="AC12" s="101" t="str">
        <f>新人!J5</f>
        <v/>
      </c>
    </row>
    <row r="13" spans="1:30" ht="21.75" customHeight="1">
      <c r="A13" s="66" t="str">
        <f>基本登録!$A$19</f>
        <v>４</v>
      </c>
      <c r="B13" s="282" t="str">
        <f>IF('新人（女子）'!AC13="","",VLOOKUP(AC13,新人!$J:$O,4,FALSE))</f>
        <v/>
      </c>
      <c r="C13" s="283"/>
      <c r="D13" s="283"/>
      <c r="E13" s="283"/>
      <c r="F13" s="284"/>
      <c r="G13" s="72" t="str">
        <f>IF('新人（女子）'!AC13="","",VLOOKUP(AC13,新人!$J:$O,5,FALSE))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</row>
    <row r="14" spans="1:30" ht="21.75" customHeight="1">
      <c r="A14" s="66" t="str">
        <f>基本登録!$A$20</f>
        <v>５</v>
      </c>
      <c r="B14" s="282" t="str">
        <f>IF('新人（女子）'!AC14="","",VLOOKUP(AC14,新人!$J:$O,4,FALSE))</f>
        <v/>
      </c>
      <c r="C14" s="283"/>
      <c r="D14" s="283"/>
      <c r="E14" s="283"/>
      <c r="F14" s="284"/>
      <c r="G14" s="72" t="str">
        <f>IF('新人（女子）'!AC14="","",VLOOKUP(AC14,新人!$J:$O,5,FALSE))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</row>
    <row r="15" spans="1:30" ht="21.75" customHeight="1">
      <c r="A15" s="66" t="str">
        <f>基本登録!$A$21</f>
        <v>補</v>
      </c>
      <c r="B15" s="282" t="str">
        <f>IF('新人（女子）'!AC15="","",VLOOKUP(AC15,新人!$J:$O,4,FALSE))</f>
        <v/>
      </c>
      <c r="C15" s="283"/>
      <c r="D15" s="283"/>
      <c r="E15" s="283"/>
      <c r="F15" s="284"/>
      <c r="G15" s="72" t="str">
        <f>IF('新人（女子）'!AC15="","",VLOOKUP(AC15,新人!$J:$O,5,FALSE))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</row>
    <row r="16" spans="1:30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IF(VLOOKUP(AC31,新人!$J:$O,2,FALSE)="","",VLOOKUP(AC31,新人!$J:$O,2,FALSE))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/>
      <c r="K28" s="81" t="s">
        <v>33</v>
      </c>
      <c r="L28" s="81"/>
      <c r="M28" s="81"/>
      <c r="N28" s="81"/>
      <c r="O28" s="81"/>
      <c r="P28" s="81" t="s">
        <v>38</v>
      </c>
      <c r="Q28" s="63"/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86"/>
      <c r="I30" s="279" t="str">
        <f>IFERROR(VLOOKUP(D23,基本登録!$B$8:$G$13,5,FALSE),"")</f>
        <v>予選</v>
      </c>
      <c r="J30" s="279"/>
      <c r="K30" s="279"/>
      <c r="L30" s="87"/>
      <c r="M30" s="86"/>
      <c r="N30" s="279" t="str">
        <f>IFERROR(VLOOKUP(D23,基本登録!$B$8:$G$13,6,FALSE),"")</f>
        <v>準決勝</v>
      </c>
      <c r="O30" s="279"/>
      <c r="P30" s="279"/>
      <c r="Q30" s="87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IF('新人（女子）'!AC31="","",VLOOKUP(AC31,新人!$J:$O,4,FALSE))</f>
        <v/>
      </c>
      <c r="C31" s="283"/>
      <c r="D31" s="283"/>
      <c r="E31" s="283"/>
      <c r="F31" s="284"/>
      <c r="G31" s="72" t="str">
        <f>IF('新人（女子）'!AC31="","",VLOOKUP(AC31,新人!$J:$O,5,FALSE))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102"/>
      <c r="AC31" s="101" t="str">
        <f>新人!J6</f>
        <v/>
      </c>
    </row>
    <row r="32" spans="1:29" ht="21.75" customHeight="1">
      <c r="A32" s="66" t="str">
        <f>基本登録!$A$17</f>
        <v>２</v>
      </c>
      <c r="B32" s="282" t="str">
        <f>IF('新人（女子）'!AC32="","",VLOOKUP(AC32,新人!$J:$O,4,FALSE))</f>
        <v/>
      </c>
      <c r="C32" s="283"/>
      <c r="D32" s="283"/>
      <c r="E32" s="283"/>
      <c r="F32" s="284"/>
      <c r="G32" s="72" t="str">
        <f>IF('新人（女子）'!AC32="","",VLOOKUP(AC32,新人!$J:$O,5,FALSE))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  <c r="AC32" s="101" t="str">
        <f>新人!J7</f>
        <v/>
      </c>
    </row>
    <row r="33" spans="1:29" ht="21.75" customHeight="1">
      <c r="A33" s="66" t="str">
        <f>基本登録!$A$18</f>
        <v>３</v>
      </c>
      <c r="B33" s="282" t="str">
        <f>IF('新人（女子）'!AC33="","",VLOOKUP(AC33,新人!$J:$O,4,FALSE))</f>
        <v/>
      </c>
      <c r="C33" s="283"/>
      <c r="D33" s="283"/>
      <c r="E33" s="283"/>
      <c r="F33" s="284"/>
      <c r="G33" s="72" t="str">
        <f>IF('新人（女子）'!AC33="","",VLOOKUP(AC33,新人!$J:$O,5,FALSE))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  <c r="AC33" s="101" t="str">
        <f>新人!J8</f>
        <v/>
      </c>
    </row>
    <row r="34" spans="1:29" ht="21.75" customHeight="1">
      <c r="A34" s="66" t="str">
        <f>基本登録!$A$19</f>
        <v>４</v>
      </c>
      <c r="B34" s="282" t="str">
        <f>IF('新人（女子）'!AC34="","",VLOOKUP(AC34,新人!$J:$O,4,FALSE))</f>
        <v/>
      </c>
      <c r="C34" s="283"/>
      <c r="D34" s="283"/>
      <c r="E34" s="283"/>
      <c r="F34" s="284"/>
      <c r="G34" s="72" t="str">
        <f>IF('新人（女子）'!AC34="","",VLOOKUP(AC34,新人!$J:$O,5,FALSE))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9" ht="21.75" customHeight="1">
      <c r="A35" s="66" t="str">
        <f>基本登録!$A$20</f>
        <v>５</v>
      </c>
      <c r="B35" s="282" t="str">
        <f>IF('新人（女子）'!AC35="","",VLOOKUP(AC35,新人!$J:$O,4,FALSE))</f>
        <v/>
      </c>
      <c r="C35" s="283"/>
      <c r="D35" s="283"/>
      <c r="E35" s="283"/>
      <c r="F35" s="284"/>
      <c r="G35" s="72" t="str">
        <f>IF('新人（女子）'!AC35="","",VLOOKUP(AC35,新人!$J:$O,5,FALSE))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9" ht="21.75" customHeight="1">
      <c r="A36" s="66" t="str">
        <f>基本登録!$A$21</f>
        <v>補</v>
      </c>
      <c r="B36" s="282" t="str">
        <f>IF('新人（女子）'!AC36="","",VLOOKUP(AC36,新人!$J:$O,4,FALSE))</f>
        <v/>
      </c>
      <c r="C36" s="283"/>
      <c r="D36" s="283"/>
      <c r="E36" s="283"/>
      <c r="F36" s="284"/>
      <c r="G36" s="72" t="str">
        <f>IF('新人（女子）'!AC36="","",VLOOKUP(AC36,新人!$J:$O,5,FALSE))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9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9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9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9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9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9" ht="39.75" customHeight="1"/>
    <row r="43" spans="1:29" ht="34.5" customHeight="1"/>
    <row r="44" spans="1:29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249" t="s">
        <v>24</v>
      </c>
      <c r="W44" s="250"/>
      <c r="X44" s="251"/>
    </row>
    <row r="45" spans="1:29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233" t="str">
        <f>IF(VLOOKUP(AC52,新人!$J:$O,2,FALSE)="","",VLOOKUP(AC52,新人!$J:$O,2,FALSE))</f>
        <v/>
      </c>
      <c r="W45" s="234"/>
      <c r="X45" s="235"/>
    </row>
    <row r="46" spans="1:29" ht="27" customHeight="1">
      <c r="A46" s="177" t="s">
        <v>23</v>
      </c>
      <c r="B46" s="178"/>
      <c r="C46" s="179"/>
      <c r="D46" s="241"/>
      <c r="E46" s="82" t="s">
        <v>22</v>
      </c>
      <c r="F46" s="241"/>
      <c r="G46" s="249" t="s">
        <v>21</v>
      </c>
      <c r="H46" s="250"/>
      <c r="I46" s="251"/>
      <c r="J46" s="255" t="str">
        <f>基本登録!$B$2</f>
        <v>基本登録シートの学校番号に入力して下さい</v>
      </c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83"/>
      <c r="V46" s="236"/>
      <c r="W46" s="237"/>
      <c r="X46" s="238"/>
    </row>
    <row r="47" spans="1:29" ht="9.75" customHeight="1">
      <c r="A47" s="186">
        <f>基本登録!$B$1</f>
        <v>0</v>
      </c>
      <c r="B47" s="187"/>
      <c r="C47" s="188"/>
      <c r="D47" s="252"/>
      <c r="E47" s="258" t="s">
        <v>0</v>
      </c>
      <c r="F47" s="254"/>
      <c r="G47" s="261" t="s">
        <v>20</v>
      </c>
      <c r="H47" s="262"/>
      <c r="I47" s="263"/>
      <c r="J47" s="267">
        <f>基本登録!$B$3</f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9"/>
      <c r="U47" s="239"/>
      <c r="V47" s="240"/>
      <c r="W47" s="240"/>
      <c r="X47" s="240"/>
    </row>
    <row r="48" spans="1:29" ht="16.5" customHeight="1">
      <c r="A48" s="189"/>
      <c r="B48" s="190"/>
      <c r="C48" s="191"/>
      <c r="D48" s="252"/>
      <c r="E48" s="259"/>
      <c r="F48" s="254"/>
      <c r="G48" s="264"/>
      <c r="H48" s="265"/>
      <c r="I48" s="266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41"/>
      <c r="V48" s="243" t="s">
        <v>19</v>
      </c>
      <c r="W48" s="245" t="s">
        <v>11</v>
      </c>
      <c r="X48" s="246"/>
    </row>
    <row r="49" spans="1:29" ht="27" customHeight="1">
      <c r="A49" s="192"/>
      <c r="B49" s="193"/>
      <c r="C49" s="194"/>
      <c r="D49" s="253"/>
      <c r="E49" s="260"/>
      <c r="F49" s="242"/>
      <c r="G49" s="273" t="s">
        <v>18</v>
      </c>
      <c r="H49" s="274"/>
      <c r="I49" s="275"/>
      <c r="J49" s="80"/>
      <c r="K49" s="81"/>
      <c r="L49" s="81" t="s">
        <v>34</v>
      </c>
      <c r="M49" s="81"/>
      <c r="N49" s="81"/>
      <c r="O49" s="81"/>
      <c r="P49" s="81" t="s">
        <v>38</v>
      </c>
      <c r="Q49" s="63"/>
      <c r="R49" s="81" t="s">
        <v>39</v>
      </c>
      <c r="S49" s="58"/>
      <c r="T49" s="59"/>
      <c r="U49" s="242"/>
      <c r="V49" s="244"/>
      <c r="W49" s="247"/>
      <c r="X49" s="248"/>
    </row>
    <row r="50" spans="1:29" ht="4.5" customHeight="1"/>
    <row r="51" spans="1:29" ht="21.75" customHeight="1">
      <c r="A51" s="66" t="s">
        <v>10</v>
      </c>
      <c r="B51" s="276" t="s">
        <v>9</v>
      </c>
      <c r="C51" s="277"/>
      <c r="D51" s="277"/>
      <c r="E51" s="277"/>
      <c r="F51" s="278"/>
      <c r="G51" s="85" t="s">
        <v>8</v>
      </c>
      <c r="H51" s="86"/>
      <c r="I51" s="279" t="str">
        <f>IFERROR(VLOOKUP(D44,基本登録!$B$8:$G$13,5,FALSE),"")</f>
        <v>予選</v>
      </c>
      <c r="J51" s="279"/>
      <c r="K51" s="279"/>
      <c r="L51" s="87"/>
      <c r="M51" s="86"/>
      <c r="N51" s="279" t="str">
        <f>IFERROR(VLOOKUP(D44,基本登録!$B$8:$G$13,6,FALSE),"")</f>
        <v>準決勝</v>
      </c>
      <c r="O51" s="279"/>
      <c r="P51" s="279"/>
      <c r="Q51" s="87"/>
      <c r="R51" s="91"/>
      <c r="S51" s="277"/>
      <c r="T51" s="277"/>
      <c r="U51" s="277"/>
      <c r="V51" s="92"/>
      <c r="W51" s="280" t="s">
        <v>7</v>
      </c>
      <c r="X51" s="281"/>
    </row>
    <row r="52" spans="1:29" ht="21.75" customHeight="1">
      <c r="A52" s="71" t="str">
        <f>基本登録!$A$16</f>
        <v>１</v>
      </c>
      <c r="B52" s="282" t="str">
        <f>IF('新人（女子）'!AC52="","",VLOOKUP(AC52,新人!$J:$O,4,FALSE))</f>
        <v/>
      </c>
      <c r="C52" s="283"/>
      <c r="D52" s="283"/>
      <c r="E52" s="283"/>
      <c r="F52" s="284"/>
      <c r="G52" s="72" t="str">
        <f>IF('新人（女子）'!AC52="","",VLOOKUP(AC52,新人!$J:$O,5,FALSE))</f>
        <v/>
      </c>
      <c r="H52" s="84"/>
      <c r="I52" s="84"/>
      <c r="J52" s="84"/>
      <c r="K52" s="57"/>
      <c r="L52" s="89"/>
      <c r="M52" s="84"/>
      <c r="N52" s="84"/>
      <c r="O52" s="84"/>
      <c r="P52" s="57"/>
      <c r="Q52" s="89"/>
      <c r="R52" s="84"/>
      <c r="S52" s="84"/>
      <c r="T52" s="84"/>
      <c r="U52" s="57"/>
      <c r="V52" s="89"/>
      <c r="W52" s="177"/>
      <c r="X52" s="179"/>
      <c r="Y52" s="102"/>
      <c r="AC52" s="101" t="str">
        <f>新人!J9</f>
        <v/>
      </c>
    </row>
    <row r="53" spans="1:29" ht="21.75" customHeight="1">
      <c r="A53" s="66" t="str">
        <f>基本登録!$A$17</f>
        <v>２</v>
      </c>
      <c r="B53" s="282" t="str">
        <f>IF('新人（女子）'!AC53="","",VLOOKUP(AC53,新人!$J:$O,4,FALSE))</f>
        <v/>
      </c>
      <c r="C53" s="283"/>
      <c r="D53" s="283"/>
      <c r="E53" s="283"/>
      <c r="F53" s="284"/>
      <c r="G53" s="72" t="str">
        <f>IF('新人（女子）'!AC53="","",VLOOKUP(AC53,新人!$J:$O,5,FALSE))</f>
        <v/>
      </c>
      <c r="H53" s="84"/>
      <c r="I53" s="84"/>
      <c r="J53" s="84"/>
      <c r="K53" s="57"/>
      <c r="L53" s="89"/>
      <c r="M53" s="84"/>
      <c r="N53" s="84"/>
      <c r="O53" s="84"/>
      <c r="P53" s="57"/>
      <c r="Q53" s="89"/>
      <c r="R53" s="84"/>
      <c r="S53" s="84"/>
      <c r="T53" s="84"/>
      <c r="U53" s="57"/>
      <c r="V53" s="89"/>
      <c r="W53" s="177"/>
      <c r="X53" s="179"/>
      <c r="AC53" s="101" t="str">
        <f>新人!J10</f>
        <v/>
      </c>
    </row>
    <row r="54" spans="1:29" ht="21.75" customHeight="1">
      <c r="A54" s="66" t="str">
        <f>基本登録!$A$18</f>
        <v>３</v>
      </c>
      <c r="B54" s="282" t="str">
        <f>IF('新人（女子）'!AC54="","",VLOOKUP(AC54,新人!$J:$O,4,FALSE))</f>
        <v/>
      </c>
      <c r="C54" s="283"/>
      <c r="D54" s="283"/>
      <c r="E54" s="283"/>
      <c r="F54" s="284"/>
      <c r="G54" s="72" t="str">
        <f>IF('新人（女子）'!AC54="","",VLOOKUP(AC54,新人!$J:$O,5,FALSE))</f>
        <v/>
      </c>
      <c r="H54" s="84"/>
      <c r="I54" s="84"/>
      <c r="J54" s="84"/>
      <c r="K54" s="57"/>
      <c r="L54" s="89"/>
      <c r="M54" s="84"/>
      <c r="N54" s="84"/>
      <c r="O54" s="84"/>
      <c r="P54" s="57"/>
      <c r="Q54" s="89"/>
      <c r="R54" s="84"/>
      <c r="S54" s="84"/>
      <c r="T54" s="84"/>
      <c r="U54" s="57"/>
      <c r="V54" s="89"/>
      <c r="W54" s="177"/>
      <c r="X54" s="179"/>
      <c r="AC54" s="101" t="str">
        <f>新人!J11</f>
        <v/>
      </c>
    </row>
    <row r="55" spans="1:29" ht="21.75" customHeight="1">
      <c r="A55" s="66" t="str">
        <f>基本登録!$A$19</f>
        <v>４</v>
      </c>
      <c r="B55" s="282" t="str">
        <f>IF('新人（女子）'!AC55="","",VLOOKUP(AC55,新人!$J:$O,4,FALSE))</f>
        <v/>
      </c>
      <c r="C55" s="283"/>
      <c r="D55" s="283"/>
      <c r="E55" s="283"/>
      <c r="F55" s="284"/>
      <c r="G55" s="72" t="str">
        <f>IF('新人（女子）'!AC55="","",VLOOKUP(AC55,新人!$J:$O,5,FALSE))</f>
        <v/>
      </c>
      <c r="H55" s="84"/>
      <c r="I55" s="84"/>
      <c r="J55" s="84"/>
      <c r="K55" s="57"/>
      <c r="L55" s="89"/>
      <c r="M55" s="84"/>
      <c r="N55" s="84"/>
      <c r="O55" s="84"/>
      <c r="P55" s="57"/>
      <c r="Q55" s="89"/>
      <c r="R55" s="84"/>
      <c r="S55" s="84"/>
      <c r="T55" s="84"/>
      <c r="U55" s="57"/>
      <c r="V55" s="89"/>
      <c r="W55" s="177"/>
      <c r="X55" s="179"/>
    </row>
    <row r="56" spans="1:29" ht="21.75" customHeight="1">
      <c r="A56" s="66" t="str">
        <f>基本登録!$A$20</f>
        <v>５</v>
      </c>
      <c r="B56" s="282" t="str">
        <f>IF('新人（女子）'!AC56="","",VLOOKUP(AC56,新人!$J:$O,4,FALSE))</f>
        <v/>
      </c>
      <c r="C56" s="283"/>
      <c r="D56" s="283"/>
      <c r="E56" s="283"/>
      <c r="F56" s="284"/>
      <c r="G56" s="72" t="str">
        <f>IF('新人（女子）'!AC56="","",VLOOKUP(AC56,新人!$J:$O,5,FALSE))</f>
        <v/>
      </c>
      <c r="H56" s="84"/>
      <c r="I56" s="84"/>
      <c r="J56" s="84"/>
      <c r="K56" s="57"/>
      <c r="L56" s="89"/>
      <c r="M56" s="84"/>
      <c r="N56" s="84"/>
      <c r="O56" s="84"/>
      <c r="P56" s="57"/>
      <c r="Q56" s="89"/>
      <c r="R56" s="84"/>
      <c r="S56" s="84"/>
      <c r="T56" s="84"/>
      <c r="U56" s="57"/>
      <c r="V56" s="89"/>
      <c r="W56" s="177"/>
      <c r="X56" s="179"/>
    </row>
    <row r="57" spans="1:29" ht="21.75" customHeight="1">
      <c r="A57" s="66" t="str">
        <f>基本登録!$A$21</f>
        <v>補</v>
      </c>
      <c r="B57" s="282" t="str">
        <f>IF('新人（女子）'!AC57="","",VLOOKUP(AC57,新人!$J:$O,4,FALSE))</f>
        <v/>
      </c>
      <c r="C57" s="283"/>
      <c r="D57" s="283"/>
      <c r="E57" s="283"/>
      <c r="F57" s="284"/>
      <c r="G57" s="72" t="str">
        <f>IF('新人（女子）'!AC57="","",VLOOKUP(AC57,新人!$J:$O,5,FALSE))</f>
        <v/>
      </c>
      <c r="H57" s="66"/>
      <c r="I57" s="66"/>
      <c r="J57" s="66"/>
      <c r="K57" s="88"/>
      <c r="L57" s="89"/>
      <c r="M57" s="66"/>
      <c r="N57" s="66"/>
      <c r="O57" s="66"/>
      <c r="P57" s="88"/>
      <c r="Q57" s="89"/>
      <c r="R57" s="66"/>
      <c r="S57" s="66"/>
      <c r="T57" s="66"/>
      <c r="U57" s="88"/>
      <c r="V57" s="89"/>
      <c r="W57" s="177"/>
      <c r="X57" s="179"/>
    </row>
    <row r="58" spans="1:29" ht="19.5" customHeight="1">
      <c r="A58" s="177"/>
      <c r="B58" s="285"/>
      <c r="C58" s="285"/>
      <c r="D58" s="285"/>
      <c r="E58" s="285"/>
      <c r="F58" s="285"/>
      <c r="G58" s="286"/>
      <c r="H58" s="280" t="s">
        <v>5</v>
      </c>
      <c r="I58" s="287"/>
      <c r="J58" s="287"/>
      <c r="K58" s="287"/>
      <c r="L58" s="89"/>
      <c r="M58" s="280" t="s">
        <v>5</v>
      </c>
      <c r="N58" s="287"/>
      <c r="O58" s="287"/>
      <c r="P58" s="287"/>
      <c r="Q58" s="89"/>
      <c r="R58" s="280" t="s">
        <v>5</v>
      </c>
      <c r="S58" s="287"/>
      <c r="T58" s="287"/>
      <c r="U58" s="287"/>
      <c r="V58" s="89"/>
      <c r="W58" s="177"/>
      <c r="X58" s="179"/>
    </row>
    <row r="59" spans="1:29" ht="24.75" customHeight="1">
      <c r="A59" s="276" t="s">
        <v>4</v>
      </c>
      <c r="B59" s="279"/>
      <c r="C59" s="279"/>
      <c r="D59" s="279"/>
      <c r="E59" s="279"/>
      <c r="F59" s="279"/>
      <c r="G59" s="278"/>
      <c r="H59" s="177"/>
      <c r="I59" s="178"/>
      <c r="J59" s="178"/>
      <c r="K59" s="178"/>
      <c r="L59" s="179"/>
      <c r="M59" s="177"/>
      <c r="N59" s="178"/>
      <c r="O59" s="178"/>
      <c r="P59" s="178"/>
      <c r="Q59" s="179"/>
      <c r="R59" s="177"/>
      <c r="S59" s="178"/>
      <c r="T59" s="178"/>
      <c r="U59" s="178"/>
      <c r="V59" s="179"/>
      <c r="W59" s="177"/>
      <c r="X59" s="179"/>
    </row>
    <row r="60" spans="1:29" ht="4.5" customHeight="1">
      <c r="A60" s="288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29" t="s">
        <v>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90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249" t="s">
        <v>24</v>
      </c>
      <c r="W65" s="250"/>
      <c r="X65" s="251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233" t="str">
        <f>IF(VLOOKUP(AC73,新人!$J:$O,2,FALSE)="","",VLOOKUP(AC73,新人!$J:$O,2,FALSE))</f>
        <v/>
      </c>
      <c r="W66" s="234"/>
      <c r="X66" s="235"/>
    </row>
    <row r="67" spans="1:29" ht="27" customHeight="1">
      <c r="A67" s="177" t="s">
        <v>23</v>
      </c>
      <c r="B67" s="178"/>
      <c r="C67" s="179"/>
      <c r="D67" s="241"/>
      <c r="E67" s="82" t="s">
        <v>22</v>
      </c>
      <c r="F67" s="241"/>
      <c r="G67" s="249" t="s">
        <v>21</v>
      </c>
      <c r="H67" s="250"/>
      <c r="I67" s="251"/>
      <c r="J67" s="255" t="str">
        <f>基本登録!$B$2</f>
        <v>基本登録シートの学校番号に入力して下さい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7"/>
      <c r="U67" s="83"/>
      <c r="V67" s="236"/>
      <c r="W67" s="237"/>
      <c r="X67" s="238"/>
    </row>
    <row r="68" spans="1:29" ht="9.75" customHeight="1">
      <c r="A68" s="186">
        <f>基本登録!$B$1</f>
        <v>0</v>
      </c>
      <c r="B68" s="187"/>
      <c r="C68" s="188"/>
      <c r="D68" s="252"/>
      <c r="E68" s="258" t="s">
        <v>0</v>
      </c>
      <c r="F68" s="254"/>
      <c r="G68" s="261" t="s">
        <v>20</v>
      </c>
      <c r="H68" s="262"/>
      <c r="I68" s="263"/>
      <c r="J68" s="267">
        <f>基本登録!$B$3</f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9"/>
      <c r="U68" s="239"/>
      <c r="V68" s="240"/>
      <c r="W68" s="240"/>
      <c r="X68" s="240"/>
    </row>
    <row r="69" spans="1:29" ht="16.5" customHeight="1">
      <c r="A69" s="189"/>
      <c r="B69" s="190"/>
      <c r="C69" s="191"/>
      <c r="D69" s="252"/>
      <c r="E69" s="259"/>
      <c r="F69" s="254"/>
      <c r="G69" s="264"/>
      <c r="H69" s="265"/>
      <c r="I69" s="266"/>
      <c r="J69" s="270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41"/>
      <c r="V69" s="243" t="s">
        <v>19</v>
      </c>
      <c r="W69" s="245" t="s">
        <v>11</v>
      </c>
      <c r="X69" s="246"/>
    </row>
    <row r="70" spans="1:29" ht="27" customHeight="1">
      <c r="A70" s="192"/>
      <c r="B70" s="193"/>
      <c r="C70" s="194"/>
      <c r="D70" s="253"/>
      <c r="E70" s="260"/>
      <c r="F70" s="242"/>
      <c r="G70" s="273" t="s">
        <v>18</v>
      </c>
      <c r="H70" s="274"/>
      <c r="I70" s="275"/>
      <c r="J70" s="80"/>
      <c r="K70" s="81"/>
      <c r="L70" s="81"/>
      <c r="M70" s="81" t="s">
        <v>35</v>
      </c>
      <c r="N70" s="81"/>
      <c r="O70" s="81"/>
      <c r="P70" s="81" t="s">
        <v>38</v>
      </c>
      <c r="Q70" s="63"/>
      <c r="R70" s="81" t="s">
        <v>39</v>
      </c>
      <c r="S70" s="58"/>
      <c r="T70" s="59"/>
      <c r="U70" s="242"/>
      <c r="V70" s="244"/>
      <c r="W70" s="247"/>
      <c r="X70" s="248"/>
    </row>
    <row r="71" spans="1:29" ht="4.5" customHeight="1"/>
    <row r="72" spans="1:29" ht="21.75" customHeight="1">
      <c r="A72" s="66" t="s">
        <v>10</v>
      </c>
      <c r="B72" s="276" t="s">
        <v>9</v>
      </c>
      <c r="C72" s="277"/>
      <c r="D72" s="277"/>
      <c r="E72" s="277"/>
      <c r="F72" s="278"/>
      <c r="G72" s="85" t="s">
        <v>8</v>
      </c>
      <c r="H72" s="86"/>
      <c r="I72" s="279" t="str">
        <f>IFERROR(VLOOKUP(D65,基本登録!$B$8:$G$13,5,FALSE),"")</f>
        <v>予選</v>
      </c>
      <c r="J72" s="279"/>
      <c r="K72" s="279"/>
      <c r="L72" s="87"/>
      <c r="M72" s="86"/>
      <c r="N72" s="279" t="str">
        <f>IFERROR(VLOOKUP(D65,基本登録!$B$8:$G$13,6,FALSE),"")</f>
        <v>準決勝</v>
      </c>
      <c r="O72" s="279"/>
      <c r="P72" s="279"/>
      <c r="Q72" s="87"/>
      <c r="R72" s="91"/>
      <c r="S72" s="277"/>
      <c r="T72" s="277"/>
      <c r="U72" s="277"/>
      <c r="V72" s="92"/>
      <c r="W72" s="280" t="s">
        <v>7</v>
      </c>
      <c r="X72" s="281"/>
    </row>
    <row r="73" spans="1:29" ht="21.75" customHeight="1">
      <c r="A73" s="71" t="str">
        <f>基本登録!$A$16</f>
        <v>１</v>
      </c>
      <c r="B73" s="282" t="str">
        <f>IF('新人（女子）'!AC73="","",VLOOKUP(AC73,新人!$J:$O,4,FALSE))</f>
        <v/>
      </c>
      <c r="C73" s="283"/>
      <c r="D73" s="283"/>
      <c r="E73" s="283"/>
      <c r="F73" s="284"/>
      <c r="G73" s="72" t="str">
        <f>IF('新人（女子）'!AC73="","",VLOOKUP(AC73,新人!$J:$O,5,FALSE))</f>
        <v/>
      </c>
      <c r="H73" s="84"/>
      <c r="I73" s="84"/>
      <c r="J73" s="84"/>
      <c r="K73" s="57"/>
      <c r="L73" s="89"/>
      <c r="M73" s="84"/>
      <c r="N73" s="84"/>
      <c r="O73" s="84"/>
      <c r="P73" s="57"/>
      <c r="Q73" s="89"/>
      <c r="R73" s="84"/>
      <c r="S73" s="84"/>
      <c r="T73" s="84"/>
      <c r="U73" s="57"/>
      <c r="V73" s="89"/>
      <c r="W73" s="177"/>
      <c r="X73" s="179"/>
      <c r="Y73" s="102"/>
      <c r="AC73" s="101" t="str">
        <f>新人!J12</f>
        <v/>
      </c>
    </row>
    <row r="74" spans="1:29" ht="21.75" customHeight="1">
      <c r="A74" s="66" t="str">
        <f>基本登録!$A$17</f>
        <v>２</v>
      </c>
      <c r="B74" s="282" t="str">
        <f>IF('新人（女子）'!AC74="","",VLOOKUP(AC74,新人!$J:$O,4,FALSE))</f>
        <v/>
      </c>
      <c r="C74" s="283"/>
      <c r="D74" s="283"/>
      <c r="E74" s="283"/>
      <c r="F74" s="284"/>
      <c r="G74" s="72" t="str">
        <f>IF('新人（女子）'!AC74="","",VLOOKUP(AC74,新人!$J:$O,5,FALSE))</f>
        <v/>
      </c>
      <c r="H74" s="84"/>
      <c r="I74" s="84"/>
      <c r="J74" s="84"/>
      <c r="K74" s="57"/>
      <c r="L74" s="89"/>
      <c r="M74" s="84"/>
      <c r="N74" s="84"/>
      <c r="O74" s="84"/>
      <c r="P74" s="57"/>
      <c r="Q74" s="89"/>
      <c r="R74" s="84"/>
      <c r="S74" s="84"/>
      <c r="T74" s="84"/>
      <c r="U74" s="57"/>
      <c r="V74" s="89"/>
      <c r="W74" s="177"/>
      <c r="X74" s="179"/>
      <c r="AC74" s="101" t="str">
        <f>新人!J13</f>
        <v/>
      </c>
    </row>
    <row r="75" spans="1:29" ht="21.75" customHeight="1">
      <c r="A75" s="66" t="str">
        <f>基本登録!$A$18</f>
        <v>３</v>
      </c>
      <c r="B75" s="282" t="str">
        <f>IF('新人（女子）'!AC75="","",VLOOKUP(AC75,新人!$J:$O,4,FALSE))</f>
        <v/>
      </c>
      <c r="C75" s="283"/>
      <c r="D75" s="283"/>
      <c r="E75" s="283"/>
      <c r="F75" s="284"/>
      <c r="G75" s="72" t="str">
        <f>IF('新人（女子）'!AC75="","",VLOOKUP(AC75,新人!$J:$O,5,FALSE))</f>
        <v/>
      </c>
      <c r="H75" s="84"/>
      <c r="I75" s="84"/>
      <c r="J75" s="84"/>
      <c r="K75" s="57"/>
      <c r="L75" s="89"/>
      <c r="M75" s="84"/>
      <c r="N75" s="84"/>
      <c r="O75" s="84"/>
      <c r="P75" s="57"/>
      <c r="Q75" s="89"/>
      <c r="R75" s="84"/>
      <c r="S75" s="84"/>
      <c r="T75" s="84"/>
      <c r="U75" s="57"/>
      <c r="V75" s="89"/>
      <c r="W75" s="177"/>
      <c r="X75" s="179"/>
      <c r="AC75" s="101" t="str">
        <f>新人!J14</f>
        <v/>
      </c>
    </row>
    <row r="76" spans="1:29" ht="21.75" customHeight="1">
      <c r="A76" s="66" t="str">
        <f>基本登録!$A$19</f>
        <v>４</v>
      </c>
      <c r="B76" s="282" t="str">
        <f>IF('新人（女子）'!AC76="","",VLOOKUP(AC76,新人!$J:$O,4,FALSE))</f>
        <v/>
      </c>
      <c r="C76" s="283"/>
      <c r="D76" s="283"/>
      <c r="E76" s="283"/>
      <c r="F76" s="284"/>
      <c r="G76" s="72" t="str">
        <f>IF('新人（女子）'!AC76="","",VLOOKUP(AC76,新人!$J:$O,5,FALSE))</f>
        <v/>
      </c>
      <c r="H76" s="84"/>
      <c r="I76" s="84"/>
      <c r="J76" s="84"/>
      <c r="K76" s="57"/>
      <c r="L76" s="89"/>
      <c r="M76" s="84"/>
      <c r="N76" s="84"/>
      <c r="O76" s="84"/>
      <c r="P76" s="57"/>
      <c r="Q76" s="89"/>
      <c r="R76" s="84"/>
      <c r="S76" s="84"/>
      <c r="T76" s="84"/>
      <c r="U76" s="57"/>
      <c r="V76" s="89"/>
      <c r="W76" s="177"/>
      <c r="X76" s="179"/>
    </row>
    <row r="77" spans="1:29" ht="21.75" customHeight="1">
      <c r="A77" s="66" t="str">
        <f>基本登録!$A$20</f>
        <v>５</v>
      </c>
      <c r="B77" s="282" t="str">
        <f>IF('新人（女子）'!AC77="","",VLOOKUP(AC77,新人!$J:$O,4,FALSE))</f>
        <v/>
      </c>
      <c r="C77" s="283"/>
      <c r="D77" s="283"/>
      <c r="E77" s="283"/>
      <c r="F77" s="284"/>
      <c r="G77" s="72" t="str">
        <f>IF('新人（女子）'!AC77="","",VLOOKUP(AC77,新人!$J:$O,5,FALSE))</f>
        <v/>
      </c>
      <c r="H77" s="84"/>
      <c r="I77" s="84"/>
      <c r="J77" s="84"/>
      <c r="K77" s="57"/>
      <c r="L77" s="89"/>
      <c r="M77" s="84"/>
      <c r="N77" s="84"/>
      <c r="O77" s="84"/>
      <c r="P77" s="57"/>
      <c r="Q77" s="89"/>
      <c r="R77" s="84"/>
      <c r="S77" s="84"/>
      <c r="T77" s="84"/>
      <c r="U77" s="57"/>
      <c r="V77" s="89"/>
      <c r="W77" s="177"/>
      <c r="X77" s="179"/>
    </row>
    <row r="78" spans="1:29" ht="21.75" customHeight="1">
      <c r="A78" s="66" t="str">
        <f>基本登録!$A$21</f>
        <v>補</v>
      </c>
      <c r="B78" s="282" t="str">
        <f>IF('新人（女子）'!AC78="","",VLOOKUP(AC78,新人!$J:$O,4,FALSE))</f>
        <v/>
      </c>
      <c r="C78" s="283"/>
      <c r="D78" s="283"/>
      <c r="E78" s="283"/>
      <c r="F78" s="284"/>
      <c r="G78" s="72" t="str">
        <f>IF('新人（女子）'!AC78="","",VLOOKUP(AC78,新人!$J:$O,5,FALSE))</f>
        <v/>
      </c>
      <c r="H78" s="66"/>
      <c r="I78" s="66"/>
      <c r="J78" s="66"/>
      <c r="K78" s="88"/>
      <c r="L78" s="89"/>
      <c r="M78" s="66"/>
      <c r="N78" s="66"/>
      <c r="O78" s="66"/>
      <c r="P78" s="88"/>
      <c r="Q78" s="89"/>
      <c r="R78" s="66"/>
      <c r="S78" s="66"/>
      <c r="T78" s="66"/>
      <c r="U78" s="88"/>
      <c r="V78" s="89"/>
      <c r="W78" s="177"/>
      <c r="X78" s="179"/>
    </row>
    <row r="79" spans="1:29" ht="19.5" customHeight="1">
      <c r="A79" s="177"/>
      <c r="B79" s="285"/>
      <c r="C79" s="285"/>
      <c r="D79" s="285"/>
      <c r="E79" s="285"/>
      <c r="F79" s="285"/>
      <c r="G79" s="286"/>
      <c r="H79" s="280" t="s">
        <v>5</v>
      </c>
      <c r="I79" s="287"/>
      <c r="J79" s="287"/>
      <c r="K79" s="287"/>
      <c r="L79" s="89"/>
      <c r="M79" s="280" t="s">
        <v>5</v>
      </c>
      <c r="N79" s="287"/>
      <c r="O79" s="287"/>
      <c r="P79" s="287"/>
      <c r="Q79" s="89"/>
      <c r="R79" s="280" t="s">
        <v>5</v>
      </c>
      <c r="S79" s="287"/>
      <c r="T79" s="287"/>
      <c r="U79" s="287"/>
      <c r="V79" s="89"/>
      <c r="W79" s="177"/>
      <c r="X79" s="179"/>
    </row>
    <row r="80" spans="1:29" ht="24.75" customHeight="1">
      <c r="A80" s="276" t="s">
        <v>4</v>
      </c>
      <c r="B80" s="279"/>
      <c r="C80" s="279"/>
      <c r="D80" s="279"/>
      <c r="E80" s="279"/>
      <c r="F80" s="279"/>
      <c r="G80" s="278"/>
      <c r="H80" s="177"/>
      <c r="I80" s="178"/>
      <c r="J80" s="178"/>
      <c r="K80" s="178"/>
      <c r="L80" s="179"/>
      <c r="M80" s="177"/>
      <c r="N80" s="178"/>
      <c r="O80" s="178"/>
      <c r="P80" s="178"/>
      <c r="Q80" s="179"/>
      <c r="R80" s="177"/>
      <c r="S80" s="178"/>
      <c r="T80" s="178"/>
      <c r="U80" s="178"/>
      <c r="V80" s="179"/>
      <c r="W80" s="177"/>
      <c r="X80" s="179"/>
    </row>
    <row r="81" spans="1:29" ht="4.5" customHeight="1">
      <c r="A81" s="288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29" t="s">
        <v>2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90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249" t="s">
        <v>24</v>
      </c>
      <c r="W86" s="250"/>
      <c r="X86" s="251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233" t="str">
        <f>IF(VLOOKUP(AC94,新人!$J:$O,2,FALSE)="","",VLOOKUP(AC94,新人!$J:$O,2,FALSE))</f>
        <v/>
      </c>
      <c r="W87" s="234"/>
      <c r="X87" s="235"/>
    </row>
    <row r="88" spans="1:29" ht="27" customHeight="1">
      <c r="A88" s="177" t="s">
        <v>23</v>
      </c>
      <c r="B88" s="178"/>
      <c r="C88" s="179"/>
      <c r="D88" s="241"/>
      <c r="E88" s="82" t="s">
        <v>22</v>
      </c>
      <c r="F88" s="241"/>
      <c r="G88" s="249" t="s">
        <v>21</v>
      </c>
      <c r="H88" s="250"/>
      <c r="I88" s="251"/>
      <c r="J88" s="255" t="str">
        <f>基本登録!$B$2</f>
        <v>基本登録シートの学校番号に入力して下さい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83"/>
      <c r="V88" s="236"/>
      <c r="W88" s="237"/>
      <c r="X88" s="238"/>
    </row>
    <row r="89" spans="1:29" ht="9.75" customHeight="1">
      <c r="A89" s="186">
        <f>基本登録!$B$1</f>
        <v>0</v>
      </c>
      <c r="B89" s="187"/>
      <c r="C89" s="188"/>
      <c r="D89" s="252"/>
      <c r="E89" s="258" t="s">
        <v>0</v>
      </c>
      <c r="F89" s="254"/>
      <c r="G89" s="261" t="s">
        <v>20</v>
      </c>
      <c r="H89" s="262"/>
      <c r="I89" s="263"/>
      <c r="J89" s="267">
        <f>基本登録!$B$3</f>
        <v>0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9"/>
      <c r="V89" s="240"/>
      <c r="W89" s="240"/>
      <c r="X89" s="240"/>
    </row>
    <row r="90" spans="1:29" ht="16.5" customHeight="1">
      <c r="A90" s="189"/>
      <c r="B90" s="190"/>
      <c r="C90" s="191"/>
      <c r="D90" s="252"/>
      <c r="E90" s="259"/>
      <c r="F90" s="254"/>
      <c r="G90" s="264"/>
      <c r="H90" s="265"/>
      <c r="I90" s="266"/>
      <c r="J90" s="270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41"/>
      <c r="V90" s="243" t="s">
        <v>19</v>
      </c>
      <c r="W90" s="245" t="s">
        <v>11</v>
      </c>
      <c r="X90" s="246"/>
    </row>
    <row r="91" spans="1:29" ht="27" customHeight="1">
      <c r="A91" s="192"/>
      <c r="B91" s="193"/>
      <c r="C91" s="194"/>
      <c r="D91" s="253"/>
      <c r="E91" s="260"/>
      <c r="F91" s="242"/>
      <c r="G91" s="273" t="s">
        <v>18</v>
      </c>
      <c r="H91" s="274"/>
      <c r="I91" s="275"/>
      <c r="J91" s="80"/>
      <c r="K91" s="81"/>
      <c r="L91" s="81"/>
      <c r="M91" s="81"/>
      <c r="N91" s="81" t="s">
        <v>36</v>
      </c>
      <c r="O91" s="81"/>
      <c r="P91" s="81" t="s">
        <v>38</v>
      </c>
      <c r="Q91" s="63"/>
      <c r="R91" s="81" t="s">
        <v>39</v>
      </c>
      <c r="S91" s="58"/>
      <c r="T91" s="59"/>
      <c r="U91" s="242"/>
      <c r="V91" s="244"/>
      <c r="W91" s="247"/>
      <c r="X91" s="248"/>
    </row>
    <row r="92" spans="1:29" ht="4.5" customHeight="1"/>
    <row r="93" spans="1:29" ht="21.75" customHeight="1">
      <c r="A93" s="66" t="s">
        <v>10</v>
      </c>
      <c r="B93" s="276" t="s">
        <v>9</v>
      </c>
      <c r="C93" s="277"/>
      <c r="D93" s="277"/>
      <c r="E93" s="277"/>
      <c r="F93" s="278"/>
      <c r="G93" s="85" t="s">
        <v>8</v>
      </c>
      <c r="H93" s="86"/>
      <c r="I93" s="279" t="str">
        <f>IFERROR(VLOOKUP(D86,基本登録!$B$8:$G$13,5,FALSE),"")</f>
        <v>予選</v>
      </c>
      <c r="J93" s="279"/>
      <c r="K93" s="279"/>
      <c r="L93" s="87"/>
      <c r="M93" s="86"/>
      <c r="N93" s="279" t="str">
        <f>IFERROR(VLOOKUP(D86,基本登録!$B$8:$G$13,6,FALSE),"")</f>
        <v>準決勝</v>
      </c>
      <c r="O93" s="279"/>
      <c r="P93" s="279"/>
      <c r="Q93" s="87"/>
      <c r="R93" s="91"/>
      <c r="S93" s="277"/>
      <c r="T93" s="277"/>
      <c r="U93" s="277"/>
      <c r="V93" s="92"/>
      <c r="W93" s="280" t="s">
        <v>7</v>
      </c>
      <c r="X93" s="281"/>
    </row>
    <row r="94" spans="1:29" ht="21.75" customHeight="1">
      <c r="A94" s="71" t="str">
        <f>基本登録!$A$16</f>
        <v>１</v>
      </c>
      <c r="B94" s="282" t="str">
        <f>IF('新人（女子）'!AC94="","",VLOOKUP(AC94,新人!$J:$O,4,FALSE))</f>
        <v/>
      </c>
      <c r="C94" s="283"/>
      <c r="D94" s="283"/>
      <c r="E94" s="283"/>
      <c r="F94" s="284"/>
      <c r="G94" s="72" t="str">
        <f>IF('新人（女子）'!AC94="","",VLOOKUP(AC94,新人!$J:$O,5,FALSE))</f>
        <v/>
      </c>
      <c r="H94" s="84"/>
      <c r="I94" s="84"/>
      <c r="J94" s="84"/>
      <c r="K94" s="57"/>
      <c r="L94" s="89"/>
      <c r="M94" s="84"/>
      <c r="N94" s="84"/>
      <c r="O94" s="84"/>
      <c r="P94" s="57"/>
      <c r="Q94" s="89"/>
      <c r="R94" s="84"/>
      <c r="S94" s="84"/>
      <c r="T94" s="84"/>
      <c r="U94" s="57"/>
      <c r="V94" s="89"/>
      <c r="W94" s="177"/>
      <c r="X94" s="179"/>
      <c r="Y94" s="102"/>
      <c r="AC94" s="101" t="str">
        <f>新人!J15</f>
        <v/>
      </c>
    </row>
    <row r="95" spans="1:29" ht="21.75" customHeight="1">
      <c r="A95" s="66" t="str">
        <f>基本登録!$A$17</f>
        <v>２</v>
      </c>
      <c r="B95" s="282" t="str">
        <f>IF('新人（女子）'!AC95="","",VLOOKUP(AC95,新人!$J:$O,4,FALSE))</f>
        <v/>
      </c>
      <c r="C95" s="283"/>
      <c r="D95" s="283"/>
      <c r="E95" s="283"/>
      <c r="F95" s="284"/>
      <c r="G95" s="72" t="str">
        <f>IF('新人（女子）'!AC95="","",VLOOKUP(AC95,新人!$J:$O,5,FALSE))</f>
        <v/>
      </c>
      <c r="H95" s="84"/>
      <c r="I95" s="84"/>
      <c r="J95" s="84"/>
      <c r="K95" s="57"/>
      <c r="L95" s="89"/>
      <c r="M95" s="84"/>
      <c r="N95" s="84"/>
      <c r="O95" s="84"/>
      <c r="P95" s="57"/>
      <c r="Q95" s="89"/>
      <c r="R95" s="84"/>
      <c r="S95" s="84"/>
      <c r="T95" s="84"/>
      <c r="U95" s="57"/>
      <c r="V95" s="89"/>
      <c r="W95" s="177"/>
      <c r="X95" s="179"/>
      <c r="AC95" s="101" t="str">
        <f>新人!J16</f>
        <v/>
      </c>
    </row>
    <row r="96" spans="1:29" ht="21.75" customHeight="1">
      <c r="A96" s="66" t="str">
        <f>基本登録!$A$18</f>
        <v>３</v>
      </c>
      <c r="B96" s="282" t="str">
        <f>IF('新人（女子）'!AC96="","",VLOOKUP(AC96,新人!$J:$O,4,FALSE))</f>
        <v/>
      </c>
      <c r="C96" s="283"/>
      <c r="D96" s="283"/>
      <c r="E96" s="283"/>
      <c r="F96" s="284"/>
      <c r="G96" s="72" t="str">
        <f>IF('新人（女子）'!AC96="","",VLOOKUP(AC96,新人!$J:$O,5,FALSE))</f>
        <v/>
      </c>
      <c r="H96" s="84"/>
      <c r="I96" s="84"/>
      <c r="J96" s="84"/>
      <c r="K96" s="57"/>
      <c r="L96" s="89"/>
      <c r="M96" s="84"/>
      <c r="N96" s="84"/>
      <c r="O96" s="84"/>
      <c r="P96" s="57"/>
      <c r="Q96" s="89"/>
      <c r="R96" s="84"/>
      <c r="S96" s="84"/>
      <c r="T96" s="84"/>
      <c r="U96" s="57"/>
      <c r="V96" s="89"/>
      <c r="W96" s="177"/>
      <c r="X96" s="179"/>
      <c r="AC96" s="101" t="str">
        <f>新人!J17</f>
        <v/>
      </c>
    </row>
    <row r="97" spans="1:24" ht="21.75" customHeight="1">
      <c r="A97" s="66" t="str">
        <f>基本登録!$A$19</f>
        <v>４</v>
      </c>
      <c r="B97" s="282" t="str">
        <f>IF('新人（女子）'!AC97="","",VLOOKUP(AC97,新人!$J:$O,4,FALSE))</f>
        <v/>
      </c>
      <c r="C97" s="283"/>
      <c r="D97" s="283"/>
      <c r="E97" s="283"/>
      <c r="F97" s="284"/>
      <c r="G97" s="72" t="str">
        <f>IF('新人（女子）'!AC97="","",VLOOKUP(AC97,新人!$J:$O,5,FALSE))</f>
        <v/>
      </c>
      <c r="H97" s="84"/>
      <c r="I97" s="84"/>
      <c r="J97" s="84"/>
      <c r="K97" s="57"/>
      <c r="L97" s="89"/>
      <c r="M97" s="84"/>
      <c r="N97" s="84"/>
      <c r="O97" s="84"/>
      <c r="P97" s="57"/>
      <c r="Q97" s="89"/>
      <c r="R97" s="84"/>
      <c r="S97" s="84"/>
      <c r="T97" s="84"/>
      <c r="U97" s="57"/>
      <c r="V97" s="89"/>
      <c r="W97" s="177"/>
      <c r="X97" s="179"/>
    </row>
    <row r="98" spans="1:24" ht="21.75" customHeight="1">
      <c r="A98" s="66" t="str">
        <f>基本登録!$A$20</f>
        <v>５</v>
      </c>
      <c r="B98" s="282" t="str">
        <f>IF('新人（女子）'!AC98="","",VLOOKUP(AC98,新人!$J:$O,4,FALSE))</f>
        <v/>
      </c>
      <c r="C98" s="283"/>
      <c r="D98" s="283"/>
      <c r="E98" s="283"/>
      <c r="F98" s="284"/>
      <c r="G98" s="72" t="str">
        <f>IF('新人（女子）'!AC98="","",VLOOKUP(AC98,新人!$J:$O,5,FALSE))</f>
        <v/>
      </c>
      <c r="H98" s="84"/>
      <c r="I98" s="84"/>
      <c r="J98" s="84"/>
      <c r="K98" s="57"/>
      <c r="L98" s="89"/>
      <c r="M98" s="84"/>
      <c r="N98" s="84"/>
      <c r="O98" s="84"/>
      <c r="P98" s="57"/>
      <c r="Q98" s="89"/>
      <c r="R98" s="84"/>
      <c r="S98" s="84"/>
      <c r="T98" s="84"/>
      <c r="U98" s="57"/>
      <c r="V98" s="89"/>
      <c r="W98" s="177"/>
      <c r="X98" s="179"/>
    </row>
    <row r="99" spans="1:24" ht="21.75" customHeight="1">
      <c r="A99" s="66" t="str">
        <f>基本登録!$A$21</f>
        <v>補</v>
      </c>
      <c r="B99" s="282" t="str">
        <f>IF('新人（女子）'!AC99="","",VLOOKUP(AC99,新人!$J:$O,4,FALSE))</f>
        <v/>
      </c>
      <c r="C99" s="283"/>
      <c r="D99" s="283"/>
      <c r="E99" s="283"/>
      <c r="F99" s="284"/>
      <c r="G99" s="72" t="str">
        <f>IF('新人（女子）'!AC99="","",VLOOKUP(AC99,新人!$J:$O,5,FALSE))</f>
        <v/>
      </c>
      <c r="H99" s="66"/>
      <c r="I99" s="66"/>
      <c r="J99" s="66"/>
      <c r="K99" s="88"/>
      <c r="L99" s="89"/>
      <c r="M99" s="66"/>
      <c r="N99" s="66"/>
      <c r="O99" s="66"/>
      <c r="P99" s="88"/>
      <c r="Q99" s="89"/>
      <c r="R99" s="66"/>
      <c r="S99" s="66"/>
      <c r="T99" s="66"/>
      <c r="U99" s="88"/>
      <c r="V99" s="89"/>
      <c r="W99" s="177"/>
      <c r="X99" s="179"/>
    </row>
    <row r="100" spans="1:24" ht="19.5" customHeight="1">
      <c r="A100" s="177"/>
      <c r="B100" s="285"/>
      <c r="C100" s="285"/>
      <c r="D100" s="285"/>
      <c r="E100" s="285"/>
      <c r="F100" s="285"/>
      <c r="G100" s="286"/>
      <c r="H100" s="280" t="s">
        <v>5</v>
      </c>
      <c r="I100" s="287"/>
      <c r="J100" s="287"/>
      <c r="K100" s="287"/>
      <c r="L100" s="89"/>
      <c r="M100" s="280" t="s">
        <v>5</v>
      </c>
      <c r="N100" s="287"/>
      <c r="O100" s="287"/>
      <c r="P100" s="287"/>
      <c r="Q100" s="89"/>
      <c r="R100" s="280" t="s">
        <v>5</v>
      </c>
      <c r="S100" s="287"/>
      <c r="T100" s="287"/>
      <c r="U100" s="287"/>
      <c r="V100" s="89"/>
      <c r="W100" s="177"/>
      <c r="X100" s="179"/>
    </row>
    <row r="101" spans="1:24" ht="24.75" customHeight="1">
      <c r="A101" s="276" t="s">
        <v>4</v>
      </c>
      <c r="B101" s="279"/>
      <c r="C101" s="279"/>
      <c r="D101" s="279"/>
      <c r="E101" s="279"/>
      <c r="F101" s="279"/>
      <c r="G101" s="278"/>
      <c r="H101" s="177"/>
      <c r="I101" s="178"/>
      <c r="J101" s="178"/>
      <c r="K101" s="178"/>
      <c r="L101" s="179"/>
      <c r="M101" s="177"/>
      <c r="N101" s="178"/>
      <c r="O101" s="178"/>
      <c r="P101" s="178"/>
      <c r="Q101" s="179"/>
      <c r="R101" s="177"/>
      <c r="S101" s="178"/>
      <c r="T101" s="178"/>
      <c r="U101" s="178"/>
      <c r="V101" s="179"/>
      <c r="W101" s="177"/>
      <c r="X101" s="179"/>
    </row>
    <row r="102" spans="1:24" ht="4.5" customHeight="1">
      <c r="A102" s="288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29" t="s">
        <v>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90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249" t="s">
        <v>24</v>
      </c>
      <c r="W107" s="250"/>
      <c r="X107" s="251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233" t="str">
        <f>IF(VLOOKUP(AC115,新人!$J:$O,2,FALSE)="","",VLOOKUP(AC115,新人!$J:$O,2,FALSE))</f>
        <v/>
      </c>
      <c r="W108" s="234"/>
      <c r="X108" s="235"/>
    </row>
    <row r="109" spans="1:24" ht="27" customHeight="1">
      <c r="A109" s="177" t="s">
        <v>23</v>
      </c>
      <c r="B109" s="178"/>
      <c r="C109" s="179"/>
      <c r="D109" s="241"/>
      <c r="E109" s="82" t="s">
        <v>22</v>
      </c>
      <c r="F109" s="241"/>
      <c r="G109" s="249" t="s">
        <v>21</v>
      </c>
      <c r="H109" s="250"/>
      <c r="I109" s="251"/>
      <c r="J109" s="255" t="str">
        <f>基本登録!$B$2</f>
        <v>基本登録シートの学校番号に入力して下さい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57"/>
      <c r="U109" s="83"/>
      <c r="V109" s="236"/>
      <c r="W109" s="237"/>
      <c r="X109" s="238"/>
    </row>
    <row r="110" spans="1:24" ht="9.75" customHeight="1">
      <c r="A110" s="186">
        <f>基本登録!$B$1</f>
        <v>0</v>
      </c>
      <c r="B110" s="187"/>
      <c r="C110" s="188"/>
      <c r="D110" s="252"/>
      <c r="E110" s="258" t="s">
        <v>0</v>
      </c>
      <c r="F110" s="254"/>
      <c r="G110" s="261" t="s">
        <v>20</v>
      </c>
      <c r="H110" s="262"/>
      <c r="I110" s="263"/>
      <c r="J110" s="267">
        <f>基本登録!$B$3</f>
        <v>0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9"/>
      <c r="U110" s="239"/>
      <c r="V110" s="240"/>
      <c r="W110" s="240"/>
      <c r="X110" s="240"/>
    </row>
    <row r="111" spans="1:24" ht="16.5" customHeight="1">
      <c r="A111" s="189"/>
      <c r="B111" s="190"/>
      <c r="C111" s="191"/>
      <c r="D111" s="252"/>
      <c r="E111" s="259"/>
      <c r="F111" s="254"/>
      <c r="G111" s="264"/>
      <c r="H111" s="265"/>
      <c r="I111" s="266"/>
      <c r="J111" s="270"/>
      <c r="K111" s="271"/>
      <c r="L111" s="271"/>
      <c r="M111" s="271"/>
      <c r="N111" s="271"/>
      <c r="O111" s="271"/>
      <c r="P111" s="271"/>
      <c r="Q111" s="271"/>
      <c r="R111" s="271"/>
      <c r="S111" s="271"/>
      <c r="T111" s="272"/>
      <c r="U111" s="241"/>
      <c r="V111" s="243" t="s">
        <v>19</v>
      </c>
      <c r="W111" s="245" t="s">
        <v>11</v>
      </c>
      <c r="X111" s="246"/>
    </row>
    <row r="112" spans="1:24" ht="27" customHeight="1">
      <c r="A112" s="192"/>
      <c r="B112" s="193"/>
      <c r="C112" s="194"/>
      <c r="D112" s="253"/>
      <c r="E112" s="260"/>
      <c r="F112" s="242"/>
      <c r="G112" s="273" t="s">
        <v>18</v>
      </c>
      <c r="H112" s="274"/>
      <c r="I112" s="275"/>
      <c r="J112" s="80"/>
      <c r="K112" s="81"/>
      <c r="L112" s="81"/>
      <c r="M112" s="81"/>
      <c r="N112" s="81"/>
      <c r="O112" s="81" t="s">
        <v>37</v>
      </c>
      <c r="P112" s="81" t="s">
        <v>38</v>
      </c>
      <c r="Q112" s="63"/>
      <c r="R112" s="81" t="s">
        <v>39</v>
      </c>
      <c r="S112" s="58"/>
      <c r="T112" s="59"/>
      <c r="U112" s="242"/>
      <c r="V112" s="244"/>
      <c r="W112" s="247"/>
      <c r="X112" s="248"/>
    </row>
    <row r="113" spans="1:29" ht="4.5" customHeight="1"/>
    <row r="114" spans="1:29" ht="21.75" customHeight="1">
      <c r="A114" s="66" t="s">
        <v>10</v>
      </c>
      <c r="B114" s="276" t="s">
        <v>9</v>
      </c>
      <c r="C114" s="277"/>
      <c r="D114" s="277"/>
      <c r="E114" s="277"/>
      <c r="F114" s="278"/>
      <c r="G114" s="85" t="s">
        <v>8</v>
      </c>
      <c r="H114" s="86"/>
      <c r="I114" s="279" t="str">
        <f>IFERROR(VLOOKUP(D107,基本登録!$B$8:$G$13,5,FALSE),"")</f>
        <v>予選</v>
      </c>
      <c r="J114" s="279"/>
      <c r="K114" s="279"/>
      <c r="L114" s="87"/>
      <c r="M114" s="86"/>
      <c r="N114" s="279" t="str">
        <f>IFERROR(VLOOKUP(D107,基本登録!$B$8:$G$13,6,FALSE),"")</f>
        <v>準決勝</v>
      </c>
      <c r="O114" s="279"/>
      <c r="P114" s="279"/>
      <c r="Q114" s="87"/>
      <c r="R114" s="91"/>
      <c r="S114" s="277"/>
      <c r="T114" s="277"/>
      <c r="U114" s="277"/>
      <c r="V114" s="92"/>
      <c r="W114" s="280" t="s">
        <v>7</v>
      </c>
      <c r="X114" s="281"/>
    </row>
    <row r="115" spans="1:29" ht="21.75" customHeight="1">
      <c r="A115" s="71" t="str">
        <f>基本登録!$A$16</f>
        <v>１</v>
      </c>
      <c r="B115" s="282" t="str">
        <f>IF('新人（女子）'!AC115="","",VLOOKUP(AC115,新人!$J:$O,4,FALSE))</f>
        <v/>
      </c>
      <c r="C115" s="283"/>
      <c r="D115" s="283"/>
      <c r="E115" s="283"/>
      <c r="F115" s="284"/>
      <c r="G115" s="72" t="str">
        <f>IF('新人（女子）'!AC115="","",VLOOKUP(AC115,新人!$J:$O,5,FALSE))</f>
        <v/>
      </c>
      <c r="H115" s="84"/>
      <c r="I115" s="84"/>
      <c r="J115" s="84"/>
      <c r="K115" s="57"/>
      <c r="L115" s="89"/>
      <c r="M115" s="84"/>
      <c r="N115" s="84"/>
      <c r="O115" s="84"/>
      <c r="P115" s="57"/>
      <c r="Q115" s="89"/>
      <c r="R115" s="84"/>
      <c r="S115" s="84"/>
      <c r="T115" s="84"/>
      <c r="U115" s="57"/>
      <c r="V115" s="89"/>
      <c r="W115" s="177"/>
      <c r="X115" s="179"/>
      <c r="Y115" s="102"/>
      <c r="AC115" s="101" t="str">
        <f>新人!J18</f>
        <v/>
      </c>
    </row>
    <row r="116" spans="1:29" ht="21.75" customHeight="1">
      <c r="A116" s="66" t="str">
        <f>基本登録!$A$17</f>
        <v>２</v>
      </c>
      <c r="B116" s="282" t="str">
        <f>IF('新人（女子）'!AC116="","",VLOOKUP(AC116,新人!$J:$O,4,FALSE))</f>
        <v/>
      </c>
      <c r="C116" s="283"/>
      <c r="D116" s="283"/>
      <c r="E116" s="283"/>
      <c r="F116" s="284"/>
      <c r="G116" s="72" t="str">
        <f>IF('新人（女子）'!AC116="","",VLOOKUP(AC116,新人!$J:$O,5,FALSE))</f>
        <v/>
      </c>
      <c r="H116" s="84"/>
      <c r="I116" s="84"/>
      <c r="J116" s="84"/>
      <c r="K116" s="57"/>
      <c r="L116" s="89"/>
      <c r="M116" s="84"/>
      <c r="N116" s="84"/>
      <c r="O116" s="84"/>
      <c r="P116" s="57"/>
      <c r="Q116" s="89"/>
      <c r="R116" s="84"/>
      <c r="S116" s="84"/>
      <c r="T116" s="84"/>
      <c r="U116" s="57"/>
      <c r="V116" s="89"/>
      <c r="W116" s="177"/>
      <c r="X116" s="179"/>
      <c r="AC116" s="101" t="str">
        <f>新人!J19</f>
        <v/>
      </c>
    </row>
    <row r="117" spans="1:29" ht="21.75" customHeight="1">
      <c r="A117" s="66" t="str">
        <f>基本登録!$A$18</f>
        <v>３</v>
      </c>
      <c r="B117" s="282" t="str">
        <f>IF('新人（女子）'!AC117="","",VLOOKUP(AC117,新人!$J:$O,4,FALSE))</f>
        <v/>
      </c>
      <c r="C117" s="283"/>
      <c r="D117" s="283"/>
      <c r="E117" s="283"/>
      <c r="F117" s="284"/>
      <c r="G117" s="72" t="str">
        <f>IF('新人（女子）'!AC117="","",VLOOKUP(AC117,新人!$J:$O,5,FALSE))</f>
        <v/>
      </c>
      <c r="H117" s="84"/>
      <c r="I117" s="84"/>
      <c r="J117" s="84"/>
      <c r="K117" s="57"/>
      <c r="L117" s="89"/>
      <c r="M117" s="84"/>
      <c r="N117" s="84"/>
      <c r="O117" s="84"/>
      <c r="P117" s="57"/>
      <c r="Q117" s="89"/>
      <c r="R117" s="84"/>
      <c r="S117" s="84"/>
      <c r="T117" s="84"/>
      <c r="U117" s="57"/>
      <c r="V117" s="89"/>
      <c r="W117" s="177"/>
      <c r="X117" s="179"/>
      <c r="AC117" s="101" t="str">
        <f>新人!J20</f>
        <v/>
      </c>
    </row>
    <row r="118" spans="1:29" ht="21.75" customHeight="1">
      <c r="A118" s="66" t="str">
        <f>基本登録!$A$19</f>
        <v>４</v>
      </c>
      <c r="B118" s="282" t="str">
        <f>IF('新人（女子）'!AC118="","",VLOOKUP(AC118,新人!$J:$O,4,FALSE))</f>
        <v/>
      </c>
      <c r="C118" s="283"/>
      <c r="D118" s="283"/>
      <c r="E118" s="283"/>
      <c r="F118" s="284"/>
      <c r="G118" s="72" t="str">
        <f>IF('新人（女子）'!AC118="","",VLOOKUP(AC118,新人!$J:$O,5,FALSE))</f>
        <v/>
      </c>
      <c r="H118" s="84"/>
      <c r="I118" s="84"/>
      <c r="J118" s="84"/>
      <c r="K118" s="57"/>
      <c r="L118" s="89"/>
      <c r="M118" s="84"/>
      <c r="N118" s="84"/>
      <c r="O118" s="84"/>
      <c r="P118" s="57"/>
      <c r="Q118" s="89"/>
      <c r="R118" s="84"/>
      <c r="S118" s="84"/>
      <c r="T118" s="84"/>
      <c r="U118" s="57"/>
      <c r="V118" s="89"/>
      <c r="W118" s="177"/>
      <c r="X118" s="179"/>
    </row>
    <row r="119" spans="1:29" ht="21.75" customHeight="1">
      <c r="A119" s="66" t="str">
        <f>基本登録!$A$20</f>
        <v>５</v>
      </c>
      <c r="B119" s="282" t="str">
        <f>IF('新人（女子）'!AC119="","",VLOOKUP(AC119,新人!$J:$O,4,FALSE))</f>
        <v/>
      </c>
      <c r="C119" s="283"/>
      <c r="D119" s="283"/>
      <c r="E119" s="283"/>
      <c r="F119" s="284"/>
      <c r="G119" s="72" t="str">
        <f>IF('新人（女子）'!AC119="","",VLOOKUP(AC119,新人!$J:$O,5,FALSE))</f>
        <v/>
      </c>
      <c r="H119" s="84"/>
      <c r="I119" s="84"/>
      <c r="J119" s="84"/>
      <c r="K119" s="57"/>
      <c r="L119" s="89"/>
      <c r="M119" s="84"/>
      <c r="N119" s="84"/>
      <c r="O119" s="84"/>
      <c r="P119" s="57"/>
      <c r="Q119" s="89"/>
      <c r="R119" s="84"/>
      <c r="S119" s="84"/>
      <c r="T119" s="84"/>
      <c r="U119" s="57"/>
      <c r="V119" s="89"/>
      <c r="W119" s="177"/>
      <c r="X119" s="179"/>
    </row>
    <row r="120" spans="1:29" ht="21.75" customHeight="1">
      <c r="A120" s="66" t="str">
        <f>基本登録!$A$21</f>
        <v>補</v>
      </c>
      <c r="B120" s="282" t="str">
        <f>IF('新人（女子）'!AC120="","",VLOOKUP(AC120,新人!$J:$O,4,FALSE))</f>
        <v/>
      </c>
      <c r="C120" s="283"/>
      <c r="D120" s="283"/>
      <c r="E120" s="283"/>
      <c r="F120" s="284"/>
      <c r="G120" s="72" t="str">
        <f>IF('新人（女子）'!AC120="","",VLOOKUP(AC120,新人!$J:$O,5,FALSE))</f>
        <v/>
      </c>
      <c r="H120" s="66"/>
      <c r="I120" s="66"/>
      <c r="J120" s="66"/>
      <c r="K120" s="88"/>
      <c r="L120" s="89"/>
      <c r="M120" s="66"/>
      <c r="N120" s="66"/>
      <c r="O120" s="66"/>
      <c r="P120" s="88"/>
      <c r="Q120" s="89"/>
      <c r="R120" s="66"/>
      <c r="S120" s="66"/>
      <c r="T120" s="66"/>
      <c r="U120" s="88"/>
      <c r="V120" s="89"/>
      <c r="W120" s="177"/>
      <c r="X120" s="179"/>
    </row>
    <row r="121" spans="1:29" ht="19.5" customHeight="1">
      <c r="A121" s="177"/>
      <c r="B121" s="285"/>
      <c r="C121" s="285"/>
      <c r="D121" s="285"/>
      <c r="E121" s="285"/>
      <c r="F121" s="285"/>
      <c r="G121" s="286"/>
      <c r="H121" s="280" t="s">
        <v>5</v>
      </c>
      <c r="I121" s="287"/>
      <c r="J121" s="287"/>
      <c r="K121" s="287"/>
      <c r="L121" s="89"/>
      <c r="M121" s="280" t="s">
        <v>5</v>
      </c>
      <c r="N121" s="287"/>
      <c r="O121" s="287"/>
      <c r="P121" s="287"/>
      <c r="Q121" s="89"/>
      <c r="R121" s="280" t="s">
        <v>5</v>
      </c>
      <c r="S121" s="287"/>
      <c r="T121" s="287"/>
      <c r="U121" s="287"/>
      <c r="V121" s="89"/>
      <c r="W121" s="177"/>
      <c r="X121" s="179"/>
    </row>
    <row r="122" spans="1:29" ht="24.75" customHeight="1">
      <c r="A122" s="276" t="s">
        <v>4</v>
      </c>
      <c r="B122" s="279"/>
      <c r="C122" s="279"/>
      <c r="D122" s="279"/>
      <c r="E122" s="279"/>
      <c r="F122" s="279"/>
      <c r="G122" s="278"/>
      <c r="H122" s="177"/>
      <c r="I122" s="178"/>
      <c r="J122" s="178"/>
      <c r="K122" s="178"/>
      <c r="L122" s="179"/>
      <c r="M122" s="177"/>
      <c r="N122" s="178"/>
      <c r="O122" s="178"/>
      <c r="P122" s="178"/>
      <c r="Q122" s="179"/>
      <c r="R122" s="177"/>
      <c r="S122" s="178"/>
      <c r="T122" s="178"/>
      <c r="U122" s="178"/>
      <c r="V122" s="179"/>
      <c r="W122" s="177"/>
      <c r="X122" s="179"/>
    </row>
    <row r="123" spans="1:29" ht="4.5" customHeight="1">
      <c r="A123" s="288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29" t="s">
        <v>2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90"/>
      <c r="R125" s="231"/>
      <c r="S125" s="231"/>
      <c r="T125" s="231"/>
      <c r="U125" s="231"/>
      <c r="V125" s="231"/>
      <c r="W125" s="231"/>
      <c r="X125" s="231"/>
    </row>
    <row r="126" spans="1:29" ht="39.75" customHeight="1"/>
  </sheetData>
  <sheetProtection sheet="1" objects="1" scenarios="1"/>
  <mergeCells count="294"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G112:I112"/>
    <mergeCell ref="B114:F114"/>
    <mergeCell ref="S114:U114"/>
    <mergeCell ref="W114:X114"/>
    <mergeCell ref="F109:F112"/>
    <mergeCell ref="G109:I109"/>
    <mergeCell ref="B115:F115"/>
    <mergeCell ref="W115:X115"/>
    <mergeCell ref="B116:F116"/>
    <mergeCell ref="W116:X116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J109:T109"/>
    <mergeCell ref="A110:C112"/>
    <mergeCell ref="E110:E112"/>
    <mergeCell ref="G110:I111"/>
    <mergeCell ref="J110:T111"/>
    <mergeCell ref="A102:X102"/>
    <mergeCell ref="A103:Q103"/>
    <mergeCell ref="R103:X104"/>
    <mergeCell ref="A104:P104"/>
    <mergeCell ref="A107:C108"/>
    <mergeCell ref="U110:X110"/>
    <mergeCell ref="U111:U112"/>
    <mergeCell ref="V111:V112"/>
    <mergeCell ref="W111:X112"/>
    <mergeCell ref="A101:G101"/>
    <mergeCell ref="H101:L101"/>
    <mergeCell ref="M101:Q101"/>
    <mergeCell ref="R101:V101"/>
    <mergeCell ref="W101:X101"/>
    <mergeCell ref="B97:F97"/>
    <mergeCell ref="W97:X97"/>
    <mergeCell ref="B98:F98"/>
    <mergeCell ref="W98:X98"/>
    <mergeCell ref="B99:F99"/>
    <mergeCell ref="G91:I91"/>
    <mergeCell ref="B93:F93"/>
    <mergeCell ref="S93:U93"/>
    <mergeCell ref="W93:X93"/>
    <mergeCell ref="F88:F91"/>
    <mergeCell ref="G88:I88"/>
    <mergeCell ref="W99:X99"/>
    <mergeCell ref="B94:F94"/>
    <mergeCell ref="W94:X94"/>
    <mergeCell ref="B95:F95"/>
    <mergeCell ref="W95:X95"/>
    <mergeCell ref="B96:F96"/>
    <mergeCell ref="W96:X96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J88:T88"/>
    <mergeCell ref="A89:C91"/>
    <mergeCell ref="E89:E91"/>
    <mergeCell ref="G89:I90"/>
    <mergeCell ref="J89:T90"/>
    <mergeCell ref="A81:X81"/>
    <mergeCell ref="A82:Q82"/>
    <mergeCell ref="R82:X83"/>
    <mergeCell ref="A83:P83"/>
    <mergeCell ref="A86:C87"/>
    <mergeCell ref="U89:X89"/>
    <mergeCell ref="U90:U91"/>
    <mergeCell ref="V90:V91"/>
    <mergeCell ref="W90:X91"/>
    <mergeCell ref="A80:G80"/>
    <mergeCell ref="H80:L80"/>
    <mergeCell ref="M80:Q80"/>
    <mergeCell ref="R80:V80"/>
    <mergeCell ref="W80:X80"/>
    <mergeCell ref="B76:F76"/>
    <mergeCell ref="W76:X76"/>
    <mergeCell ref="B77:F77"/>
    <mergeCell ref="W77:X77"/>
    <mergeCell ref="B78:F78"/>
    <mergeCell ref="B72:F72"/>
    <mergeCell ref="S72:U72"/>
    <mergeCell ref="W72:X72"/>
    <mergeCell ref="F67:F70"/>
    <mergeCell ref="G67:I67"/>
    <mergeCell ref="W78:X78"/>
    <mergeCell ref="B73:F73"/>
    <mergeCell ref="W73:X73"/>
    <mergeCell ref="B74:F74"/>
    <mergeCell ref="W74:X74"/>
    <mergeCell ref="B75:F75"/>
    <mergeCell ref="W75:X75"/>
    <mergeCell ref="W59:X59"/>
    <mergeCell ref="B55:F55"/>
    <mergeCell ref="W55:X55"/>
    <mergeCell ref="B56:F56"/>
    <mergeCell ref="W56:X56"/>
    <mergeCell ref="B57:F57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J67:T67"/>
    <mergeCell ref="A68:C70"/>
    <mergeCell ref="E68:E70"/>
    <mergeCell ref="G68:I69"/>
    <mergeCell ref="J68:T69"/>
    <mergeCell ref="A60:X60"/>
    <mergeCell ref="A61:Q61"/>
    <mergeCell ref="R61:X62"/>
    <mergeCell ref="W51:X51"/>
    <mergeCell ref="F46:F49"/>
    <mergeCell ref="G46:I46"/>
    <mergeCell ref="W57:X57"/>
    <mergeCell ref="B52:F52"/>
    <mergeCell ref="W52:X52"/>
    <mergeCell ref="B53:F53"/>
    <mergeCell ref="W53:X53"/>
    <mergeCell ref="B54:F54"/>
    <mergeCell ref="W54:X54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J46:T46"/>
    <mergeCell ref="A47:C49"/>
    <mergeCell ref="E47:E49"/>
    <mergeCell ref="G47:I48"/>
    <mergeCell ref="J47:T48"/>
    <mergeCell ref="A39:X39"/>
    <mergeCell ref="A40:Q40"/>
    <mergeCell ref="R40:X41"/>
    <mergeCell ref="A41:P41"/>
    <mergeCell ref="A44:C45"/>
    <mergeCell ref="U47:X47"/>
    <mergeCell ref="U48:U49"/>
    <mergeCell ref="V48:V49"/>
    <mergeCell ref="W48:X49"/>
    <mergeCell ref="G49:I49"/>
    <mergeCell ref="A38:G38"/>
    <mergeCell ref="H38:L38"/>
    <mergeCell ref="M38:Q38"/>
    <mergeCell ref="R38:V38"/>
    <mergeCell ref="W38:X38"/>
    <mergeCell ref="B34:F34"/>
    <mergeCell ref="W34:X34"/>
    <mergeCell ref="B35:F35"/>
    <mergeCell ref="W35:X35"/>
    <mergeCell ref="B36:F36"/>
    <mergeCell ref="B30:F30"/>
    <mergeCell ref="S30:U30"/>
    <mergeCell ref="W30:X30"/>
    <mergeCell ref="W36:X36"/>
    <mergeCell ref="B31:F31"/>
    <mergeCell ref="W31:X31"/>
    <mergeCell ref="B32:F32"/>
    <mergeCell ref="W32:X32"/>
    <mergeCell ref="B33:F33"/>
    <mergeCell ref="W33:X33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U26:X26"/>
    <mergeCell ref="U27:U28"/>
    <mergeCell ref="V27:V28"/>
    <mergeCell ref="W27:X28"/>
    <mergeCell ref="G28:I28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B9:F9"/>
    <mergeCell ref="S9:U9"/>
    <mergeCell ref="W9:X9"/>
    <mergeCell ref="B10:F10"/>
    <mergeCell ref="W10:X10"/>
    <mergeCell ref="I9:K9"/>
    <mergeCell ref="N9:P9"/>
    <mergeCell ref="B11:F11"/>
    <mergeCell ref="W11:X11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I93:K93"/>
    <mergeCell ref="N93:P93"/>
    <mergeCell ref="I114:K114"/>
    <mergeCell ref="N114:P114"/>
    <mergeCell ref="I30:K30"/>
    <mergeCell ref="N30:P30"/>
    <mergeCell ref="I51:K51"/>
    <mergeCell ref="N51:P51"/>
    <mergeCell ref="I72:K72"/>
    <mergeCell ref="N72:P72"/>
    <mergeCell ref="D44:U45"/>
    <mergeCell ref="B51:F51"/>
    <mergeCell ref="S51:U51"/>
    <mergeCell ref="A59:G59"/>
    <mergeCell ref="H59:L59"/>
    <mergeCell ref="M59:Q59"/>
    <mergeCell ref="R59:V59"/>
    <mergeCell ref="A62:P62"/>
    <mergeCell ref="A65:C66"/>
    <mergeCell ref="U68:X68"/>
    <mergeCell ref="U69:U70"/>
    <mergeCell ref="V69:V70"/>
    <mergeCell ref="W69:X70"/>
    <mergeCell ref="G70:I70"/>
  </mergeCells>
  <phoneticPr fontId="1"/>
  <printOptions horizontalCentered="1" verticalCentered="1"/>
  <pageMargins left="0.19685039370078741" right="0.19685039370078741" top="0.16" bottom="0.16" header="0.31" footer="0.31"/>
  <pageSetup paperSize="9" scale="87" orientation="portrait"/>
  <headerFooter alignWithMargins="0"/>
  <rowBreaks count="2" manualBreakCount="2">
    <brk id="42" max="23" man="1"/>
    <brk id="84" max="23" man="1"/>
  </rowBreaks>
  <ignoredErrors>
    <ignoredError sqref="A1:IV111 A113:IV65536 A112:I112 O112:IV112" emptyCellReferenc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CFFCC"/>
  </sheetPr>
  <dimension ref="A1:O34"/>
  <sheetViews>
    <sheetView zoomScaleNormal="100" workbookViewId="0">
      <selection activeCell="K3" sqref="K3:L10"/>
    </sheetView>
  </sheetViews>
  <sheetFormatPr baseColWidth="10" defaultColWidth="13" defaultRowHeight="14"/>
  <cols>
    <col min="1" max="1" width="3.6640625" style="43" bestFit="1" customWidth="1"/>
    <col min="2" max="2" width="4.5" style="43" bestFit="1" customWidth="1"/>
    <col min="3" max="3" width="4.5" style="43" customWidth="1"/>
    <col min="4" max="4" width="9.1640625" style="43" bestFit="1" customWidth="1"/>
    <col min="5" max="5" width="11.6640625" style="43" bestFit="1" customWidth="1"/>
    <col min="6" max="6" width="5.5" style="45" bestFit="1" customWidth="1"/>
    <col min="7" max="7" width="5.5" style="43" bestFit="1" customWidth="1"/>
    <col min="8" max="8" width="13" style="43"/>
    <col min="9" max="9" width="3.6640625" style="43" bestFit="1" customWidth="1"/>
    <col min="10" max="10" width="4.5" style="43" bestFit="1" customWidth="1"/>
    <col min="11" max="11" width="4.5" style="43" customWidth="1"/>
    <col min="12" max="12" width="9.1640625" style="43" bestFit="1" customWidth="1"/>
    <col min="13" max="13" width="11.6640625" style="43" bestFit="1" customWidth="1"/>
    <col min="14" max="15" width="5.5" style="43" bestFit="1" customWidth="1"/>
    <col min="16" max="16384" width="13" style="43"/>
  </cols>
  <sheetData>
    <row r="1" spans="1:15">
      <c r="A1" s="149" t="s">
        <v>55</v>
      </c>
      <c r="B1" s="151"/>
      <c r="C1" s="151"/>
      <c r="D1" s="151"/>
      <c r="E1" s="151"/>
      <c r="F1" s="151"/>
      <c r="G1" s="152"/>
      <c r="I1" s="149" t="s">
        <v>56</v>
      </c>
      <c r="J1" s="151"/>
      <c r="K1" s="151"/>
      <c r="L1" s="151"/>
      <c r="M1" s="151"/>
      <c r="N1" s="151"/>
      <c r="O1" s="152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149" t="s">
        <v>32</v>
      </c>
      <c r="B3" s="103" t="str">
        <f>IF(E3="","",1)</f>
        <v/>
      </c>
      <c r="C3" s="143"/>
      <c r="D3" s="49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49" t="s">
        <v>32</v>
      </c>
      <c r="J3" s="103" t="str">
        <f>IF(M3="","",1)</f>
        <v/>
      </c>
      <c r="K3" s="143"/>
      <c r="L3" s="49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147"/>
      <c r="B4" s="104" t="str">
        <f>IF(E4="","",2)</f>
        <v/>
      </c>
      <c r="C4" s="144"/>
      <c r="D4" s="50"/>
      <c r="E4" s="24" t="str">
        <f>IFERROR(VLOOKUP(D4,部員登録!$B:$E,2,FALSE),"")</f>
        <v/>
      </c>
      <c r="F4" s="25" t="str">
        <f>IFERROR(VLOOKUP(D4,部員登録!$B:$E,3,FALSE),"")</f>
        <v/>
      </c>
      <c r="G4" s="26" t="str">
        <f>IFERROR(VLOOKUP(D4,部員登録!$B:$E,4,FALSE),"")</f>
        <v/>
      </c>
      <c r="I4" s="147"/>
      <c r="J4" s="104" t="str">
        <f>IF(M4="","",2)</f>
        <v/>
      </c>
      <c r="K4" s="144"/>
      <c r="L4" s="50"/>
      <c r="M4" s="24" t="str">
        <f>IFERROR(VLOOKUP(L4,部員登録!$B:$E,2,FALSE),"")</f>
        <v/>
      </c>
      <c r="N4" s="25" t="str">
        <f>IFERROR(VLOOKUP(L4,部員登録!$B:$E,3,FALSE),"")</f>
        <v/>
      </c>
      <c r="O4" s="26" t="str">
        <f>IFERROR(VLOOKUP(L4,部員登録!$B:$E,4,FALSE),"")</f>
        <v/>
      </c>
    </row>
    <row r="5" spans="1:15">
      <c r="A5" s="148"/>
      <c r="B5" s="105" t="str">
        <f>IF(E5="","",3)</f>
        <v/>
      </c>
      <c r="C5" s="144"/>
      <c r="D5" s="95"/>
      <c r="E5" s="24" t="str">
        <f>IFERROR(VLOOKUP(D5,部員登録!$B:$E,2,FALSE),"")</f>
        <v/>
      </c>
      <c r="F5" s="25" t="str">
        <f>IFERROR(VLOOKUP(D5,部員登録!$B:$E,3,FALSE),"")</f>
        <v/>
      </c>
      <c r="G5" s="26" t="str">
        <f>IFERROR(VLOOKUP(D5,部員登録!$B:$E,4,FALSE),"")</f>
        <v/>
      </c>
      <c r="I5" s="148"/>
      <c r="J5" s="105" t="str">
        <f>IF(M5="","",3)</f>
        <v/>
      </c>
      <c r="K5" s="144"/>
      <c r="L5" s="95"/>
      <c r="M5" s="24" t="str">
        <f>IFERROR(VLOOKUP(L5,部員登録!$B:$E,2,FALSE),"")</f>
        <v/>
      </c>
      <c r="N5" s="25" t="str">
        <f>IFERROR(VLOOKUP(L5,部員登録!$B:$E,3,FALSE),"")</f>
        <v/>
      </c>
      <c r="O5" s="26" t="str">
        <f>IFERROR(VLOOKUP(L5,部員登録!$B:$E,4,FALSE),"")</f>
        <v/>
      </c>
    </row>
    <row r="6" spans="1:15" ht="16" thickBot="1">
      <c r="A6" s="150"/>
      <c r="B6" s="106" t="str">
        <f>IF(E6="","",4)</f>
        <v/>
      </c>
      <c r="C6" s="145"/>
      <c r="D6" s="51"/>
      <c r="E6" s="29" t="str">
        <f>IFERROR(VLOOKUP(D6,部員登録!$B:$E,2,FALSE),"")</f>
        <v/>
      </c>
      <c r="F6" s="30" t="str">
        <f>IFERROR(VLOOKUP(D6,部員登録!$B:$E,3,FALSE),"")</f>
        <v/>
      </c>
      <c r="G6" s="31" t="str">
        <f>IFERROR(VLOOKUP(D6,部員登録!$B:$E,4,FALSE),"")</f>
        <v/>
      </c>
      <c r="I6" s="150"/>
      <c r="J6" s="106" t="str">
        <f>IF(M6="","",4)</f>
        <v/>
      </c>
      <c r="K6" s="145"/>
      <c r="L6" s="51"/>
      <c r="M6" s="29" t="str">
        <f>IFERROR(VLOOKUP(L6,部員登録!$B:$E,2,FALSE),"")</f>
        <v/>
      </c>
      <c r="N6" s="30" t="str">
        <f>IFERROR(VLOOKUP(L6,部員登録!$B:$E,3,FALSE),"")</f>
        <v/>
      </c>
      <c r="O6" s="31" t="str">
        <f>IFERROR(VLOOKUP(L6,部員登録!$B:$E,4,FALSE),"")</f>
        <v/>
      </c>
    </row>
    <row r="7" spans="1:15">
      <c r="A7" s="146"/>
      <c r="B7" s="103" t="str">
        <f>IF(E7="","",5)</f>
        <v/>
      </c>
      <c r="C7" s="143"/>
      <c r="D7" s="49"/>
      <c r="E7" s="21" t="str">
        <f>IFERROR(VLOOKUP(D7,部員登録!$B:$E,2,FALSE),"")</f>
        <v/>
      </c>
      <c r="F7" s="15" t="str">
        <f>IFERROR(VLOOKUP(D7,部員登録!$B:$E,3,FALSE),"")</f>
        <v/>
      </c>
      <c r="G7" s="22" t="str">
        <f>IFERROR(VLOOKUP(D7,部員登録!$B:$E,4,FALSE),"")</f>
        <v/>
      </c>
      <c r="I7" s="146"/>
      <c r="J7" s="103" t="str">
        <f>IF(M7="","",5)</f>
        <v/>
      </c>
      <c r="K7" s="143"/>
      <c r="L7" s="49"/>
      <c r="M7" s="42"/>
      <c r="N7" s="34"/>
      <c r="O7" s="35"/>
    </row>
    <row r="8" spans="1:15">
      <c r="A8" s="146"/>
      <c r="B8" s="104" t="str">
        <f>IF(E8="","",6)</f>
        <v/>
      </c>
      <c r="C8" s="144"/>
      <c r="D8" s="50"/>
      <c r="E8" s="24" t="str">
        <f>IFERROR(VLOOKUP(D8,部員登録!$B:$E,2,FALSE),"")</f>
        <v/>
      </c>
      <c r="F8" s="25" t="str">
        <f>IFERROR(VLOOKUP(D8,部員登録!$B:$E,3,FALSE),"")</f>
        <v/>
      </c>
      <c r="G8" s="26" t="str">
        <f>IFERROR(VLOOKUP(D8,部員登録!$B:$E,4,FALSE),"")</f>
        <v/>
      </c>
      <c r="I8" s="146"/>
      <c r="J8" s="104" t="str">
        <f>IF(M8="","",6)</f>
        <v/>
      </c>
      <c r="K8" s="144"/>
      <c r="L8" s="50"/>
      <c r="M8" s="42"/>
      <c r="N8" s="34"/>
      <c r="O8" s="35"/>
    </row>
    <row r="9" spans="1:15">
      <c r="A9" s="147"/>
      <c r="B9" s="105" t="str">
        <f>IF(E9="","",7)</f>
        <v/>
      </c>
      <c r="C9" s="144"/>
      <c r="D9" s="95"/>
      <c r="E9" s="24" t="str">
        <f>IFERROR(VLOOKUP(D9,部員登録!$B:$E,2,FALSE),"")</f>
        <v/>
      </c>
      <c r="F9" s="25" t="str">
        <f>IFERROR(VLOOKUP(D9,部員登録!$B:$E,3,FALSE),"")</f>
        <v/>
      </c>
      <c r="G9" s="26" t="str">
        <f>IFERROR(VLOOKUP(D9,部員登録!$B:$E,4,FALSE),"")</f>
        <v/>
      </c>
      <c r="I9" s="147"/>
      <c r="J9" s="105" t="str">
        <f>IF(M9="","",7)</f>
        <v/>
      </c>
      <c r="K9" s="144"/>
      <c r="L9" s="95"/>
      <c r="M9" s="24"/>
      <c r="N9" s="25"/>
      <c r="O9" s="26"/>
    </row>
    <row r="10" spans="1:15" ht="16" thickBot="1">
      <c r="A10" s="150"/>
      <c r="B10" s="106" t="str">
        <f>IF(E10="","",8)</f>
        <v/>
      </c>
      <c r="C10" s="145"/>
      <c r="D10" s="51"/>
      <c r="E10" s="29" t="str">
        <f>IFERROR(VLOOKUP(D10,部員登録!$B:$E,2,FALSE),"")</f>
        <v/>
      </c>
      <c r="F10" s="30" t="str">
        <f>IFERROR(VLOOKUP(D10,部員登録!$B:$E,3,FALSE),"")</f>
        <v/>
      </c>
      <c r="G10" s="31" t="str">
        <f>IFERROR(VLOOKUP(D10,部員登録!$B:$E,4,FALSE),"")</f>
        <v/>
      </c>
      <c r="I10" s="150"/>
      <c r="J10" s="106" t="str">
        <f>IF(M10="","",8)</f>
        <v/>
      </c>
      <c r="K10" s="145"/>
      <c r="L10" s="51"/>
      <c r="M10" s="41"/>
      <c r="N10" s="30"/>
      <c r="O10" s="31"/>
    </row>
    <row r="11" spans="1:15">
      <c r="E11" s="44"/>
      <c r="G11" s="46"/>
    </row>
    <row r="12" spans="1:15">
      <c r="E12" s="44"/>
      <c r="G12" s="46"/>
    </row>
    <row r="13" spans="1:15">
      <c r="E13" s="44"/>
      <c r="G13" s="46"/>
    </row>
    <row r="14" spans="1:15">
      <c r="E14" s="44"/>
      <c r="G14" s="46"/>
    </row>
    <row r="15" spans="1:15">
      <c r="E15" s="44"/>
      <c r="G15" s="46"/>
    </row>
    <row r="16" spans="1:15">
      <c r="E16" s="44"/>
      <c r="G16" s="46"/>
    </row>
    <row r="17" spans="5:7">
      <c r="E17" s="47"/>
      <c r="G17" s="46"/>
    </row>
    <row r="18" spans="5:7">
      <c r="E18" s="47"/>
      <c r="G18" s="46"/>
    </row>
    <row r="19" spans="5:7">
      <c r="E19" s="47"/>
      <c r="G19" s="46"/>
    </row>
    <row r="20" spans="5:7">
      <c r="E20" s="47"/>
      <c r="G20" s="46"/>
    </row>
    <row r="21" spans="5:7">
      <c r="E21" s="47"/>
      <c r="G21" s="46"/>
    </row>
    <row r="22" spans="5:7">
      <c r="E22" s="48"/>
      <c r="G22" s="46"/>
    </row>
    <row r="23" spans="5:7">
      <c r="E23" s="47"/>
      <c r="G23" s="46"/>
    </row>
    <row r="24" spans="5:7">
      <c r="E24" s="47"/>
      <c r="G24" s="46"/>
    </row>
    <row r="25" spans="5:7">
      <c r="E25" s="47"/>
      <c r="G25" s="46"/>
    </row>
    <row r="26" spans="5:7">
      <c r="E26" s="47"/>
      <c r="G26" s="46"/>
    </row>
    <row r="27" spans="5:7">
      <c r="E27" s="47"/>
      <c r="G27" s="46"/>
    </row>
    <row r="28" spans="5:7">
      <c r="E28" s="47"/>
      <c r="G28" s="46"/>
    </row>
    <row r="29" spans="5:7">
      <c r="E29" s="47"/>
      <c r="G29" s="46"/>
    </row>
    <row r="30" spans="5:7">
      <c r="E30" s="47"/>
      <c r="G30" s="46"/>
    </row>
    <row r="31" spans="5:7">
      <c r="E31" s="47"/>
      <c r="G31" s="46"/>
    </row>
    <row r="32" spans="5:7">
      <c r="E32" s="47"/>
      <c r="G32" s="46"/>
    </row>
    <row r="33" spans="5:7">
      <c r="E33" s="47"/>
      <c r="G33" s="46"/>
    </row>
    <row r="34" spans="5:7">
      <c r="E34" s="47"/>
      <c r="G34" s="46"/>
    </row>
  </sheetData>
  <sheetProtection password="B6A6" sheet="1" objects="1" scenarios="1"/>
  <mergeCells count="10">
    <mergeCell ref="A7:A10"/>
    <mergeCell ref="C7:C10"/>
    <mergeCell ref="I7:I10"/>
    <mergeCell ref="K7:K10"/>
    <mergeCell ref="A1:G1"/>
    <mergeCell ref="I1:O1"/>
    <mergeCell ref="A3:A6"/>
    <mergeCell ref="C3:C6"/>
    <mergeCell ref="I3:I6"/>
    <mergeCell ref="K3:K6"/>
  </mergeCells>
  <phoneticPr fontId="1"/>
  <conditionalFormatting sqref="K3:L10 C3:D10">
    <cfRule type="cellIs" dxfId="0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FFCC"/>
    <pageSetUpPr fitToPage="1"/>
  </sheetPr>
  <dimension ref="A1:AD42"/>
  <sheetViews>
    <sheetView zoomScaleNormal="100" zoomScaleSheetLayoutView="70" workbookViewId="0">
      <selection activeCell="X42" sqref="A1:X42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2" customWidth="1"/>
    <col min="29" max="29" width="8.1640625" style="101" customWidth="1"/>
    <col min="30" max="30" width="4.83203125" style="52" bestFit="1" customWidth="1"/>
    <col min="31" max="52" width="2.6640625" style="52" customWidth="1"/>
    <col min="53" max="16384" width="8.83203125" style="52"/>
  </cols>
  <sheetData>
    <row r="1" spans="1:30" ht="34.5" customHeight="1"/>
    <row r="2" spans="1:30" ht="24.75" customHeight="1">
      <c r="A2" s="169" t="s">
        <v>12</v>
      </c>
      <c r="B2" s="169"/>
      <c r="C2" s="169"/>
      <c r="D2" s="172" t="str">
        <f>基本登録!$B$13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IF(VLOOKUP(AC10,遠的!$B:$G,2,FALSE)="","",VLOOKUP(AC10,遠的!$B:$G,2,FALSE))</f>
        <v/>
      </c>
      <c r="W3" s="234"/>
      <c r="X3" s="235"/>
    </row>
    <row r="4" spans="1:30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30" ht="9.75" customHeight="1">
      <c r="A5" s="186">
        <f>基本登録!$B$1</f>
        <v>0</v>
      </c>
      <c r="B5" s="187"/>
      <c r="C5" s="188"/>
      <c r="D5" s="252"/>
      <c r="E5" s="258" t="s">
        <v>50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30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30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 t="s">
        <v>33</v>
      </c>
      <c r="L7" s="81" t="s">
        <v>34</v>
      </c>
      <c r="M7" s="81" t="s">
        <v>35</v>
      </c>
      <c r="N7" s="81" t="s">
        <v>36</v>
      </c>
      <c r="O7" s="81" t="s">
        <v>37</v>
      </c>
      <c r="P7" s="81" t="s">
        <v>38</v>
      </c>
      <c r="Q7" s="63"/>
      <c r="R7" s="81" t="s">
        <v>39</v>
      </c>
      <c r="S7" s="58"/>
      <c r="T7" s="59"/>
      <c r="U7" s="242"/>
      <c r="V7" s="244"/>
      <c r="W7" s="247"/>
      <c r="X7" s="248"/>
    </row>
    <row r="8" spans="1:30" ht="4.5" customHeight="1"/>
    <row r="9" spans="1:30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293" t="str">
        <f>IFERROR(VLOOKUP(D2,基本登録!$B$8:$G$13,5,FALSE),"")</f>
        <v>予選</v>
      </c>
      <c r="I9" s="294"/>
      <c r="J9" s="294"/>
      <c r="K9" s="294"/>
      <c r="L9" s="295"/>
      <c r="M9" s="293" t="str">
        <f>IFERROR(VLOOKUP(D2,基本登録!$B$8:$G$13,6,FALSE),"")</f>
        <v>準決勝</v>
      </c>
      <c r="N9" s="294"/>
      <c r="O9" s="294"/>
      <c r="P9" s="294"/>
      <c r="Q9" s="295"/>
      <c r="R9" s="86"/>
      <c r="S9" s="279"/>
      <c r="T9" s="279"/>
      <c r="U9" s="279"/>
      <c r="V9" s="87"/>
      <c r="W9" s="280" t="s">
        <v>7</v>
      </c>
      <c r="X9" s="281"/>
    </row>
    <row r="10" spans="1:30" ht="21.75" customHeight="1">
      <c r="A10" s="71" t="str">
        <f>基本登録!$A$16</f>
        <v>１</v>
      </c>
      <c r="B10" s="282" t="str">
        <f>IF('遠的（男子）'!AC10="","",VLOOKUP(AC10,遠的!$B:$G,4,FALSE))</f>
        <v/>
      </c>
      <c r="C10" s="283"/>
      <c r="D10" s="283"/>
      <c r="E10" s="283"/>
      <c r="F10" s="284"/>
      <c r="G10" s="72" t="str">
        <f>IF('遠的（男子）'!AC10="","",VLOOKUP(AC10,遠的!$B:$G,5,FALSE))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AC10" s="101" t="str">
        <f>遠的!B3</f>
        <v/>
      </c>
      <c r="AD10" s="102"/>
    </row>
    <row r="11" spans="1:30" ht="21.75" customHeight="1">
      <c r="A11" s="66" t="str">
        <f>基本登録!$A$17</f>
        <v>２</v>
      </c>
      <c r="B11" s="282" t="str">
        <f>IF('遠的（男子）'!AC11="","",VLOOKUP(AC11,遠的!$B:$G,4,FALSE))</f>
        <v/>
      </c>
      <c r="C11" s="283"/>
      <c r="D11" s="283"/>
      <c r="E11" s="283"/>
      <c r="F11" s="284"/>
      <c r="G11" s="72" t="str">
        <f>IF('遠的（男子）'!AC11="","",VLOOKUP(AC11,遠的!$B:$G,5,FALSE))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  <c r="AC11" s="101" t="str">
        <f>遠的!B4</f>
        <v/>
      </c>
    </row>
    <row r="12" spans="1:30" ht="21.75" customHeight="1">
      <c r="A12" s="66" t="str">
        <f>基本登録!$A$18</f>
        <v>３</v>
      </c>
      <c r="B12" s="282" t="str">
        <f>IF('遠的（男子）'!AC12="","",VLOOKUP(AC12,遠的!$B:$G,4,FALSE))</f>
        <v/>
      </c>
      <c r="C12" s="283"/>
      <c r="D12" s="283"/>
      <c r="E12" s="283"/>
      <c r="F12" s="284"/>
      <c r="G12" s="72" t="str">
        <f>IF('遠的（男子）'!AC12="","",VLOOKUP(AC12,遠的!$B:$G,5,FALSE))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  <c r="AC12" s="101" t="str">
        <f>遠的!B5</f>
        <v/>
      </c>
    </row>
    <row r="13" spans="1:30" ht="21.75" customHeight="1">
      <c r="A13" s="66" t="str">
        <f>基本登録!$A$19</f>
        <v>４</v>
      </c>
      <c r="B13" s="282" t="str">
        <f>IF('遠的（男子）'!AC13="","",VLOOKUP(AC13,遠的!$B:$G,4,FALSE))</f>
        <v/>
      </c>
      <c r="C13" s="283"/>
      <c r="D13" s="283"/>
      <c r="E13" s="283"/>
      <c r="F13" s="284"/>
      <c r="G13" s="72" t="str">
        <f>IF('遠的（男子）'!AC13="","",VLOOKUP(AC13,遠的!$B:$G,5,FALSE))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</row>
    <row r="14" spans="1:30" ht="21.75" customHeight="1">
      <c r="A14" s="66" t="str">
        <f>基本登録!$A$20</f>
        <v>５</v>
      </c>
      <c r="B14" s="282" t="str">
        <f>IF('遠的（男子）'!AC14="","",VLOOKUP(AC14,遠的!$B:$G,4,FALSE))</f>
        <v/>
      </c>
      <c r="C14" s="283"/>
      <c r="D14" s="283"/>
      <c r="E14" s="283"/>
      <c r="F14" s="284"/>
      <c r="G14" s="72" t="str">
        <f>IF('遠的（男子）'!AC14="","",VLOOKUP(AC14,遠的!$B:$G,5,FALSE))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</row>
    <row r="15" spans="1:30" ht="21.75" customHeight="1">
      <c r="A15" s="66" t="str">
        <f>基本登録!$A$21</f>
        <v>補</v>
      </c>
      <c r="B15" s="282" t="str">
        <f>IF('遠的（男子）'!AC15="","",VLOOKUP(AC15,遠的!$B:$G,4,FALSE))</f>
        <v/>
      </c>
      <c r="C15" s="283"/>
      <c r="D15" s="283"/>
      <c r="E15" s="283"/>
      <c r="F15" s="284"/>
      <c r="G15" s="72" t="str">
        <f>IF('遠的（男子）'!AC15="","",VLOOKUP(AC15,遠的!$B:$G,5,FALSE))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  <c r="AC15" s="101" t="str">
        <f>遠的!B6</f>
        <v/>
      </c>
    </row>
    <row r="16" spans="1:30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IF(AC31="","",VLOOKUP(AC31,遠的!$B$3:$C$10,2,FALSE))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50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 t="s">
        <v>32</v>
      </c>
      <c r="K28" s="81" t="s">
        <v>33</v>
      </c>
      <c r="L28" s="81" t="s">
        <v>34</v>
      </c>
      <c r="M28" s="81" t="s">
        <v>35</v>
      </c>
      <c r="N28" s="81" t="s">
        <v>36</v>
      </c>
      <c r="O28" s="81" t="s">
        <v>37</v>
      </c>
      <c r="P28" s="81" t="s">
        <v>38</v>
      </c>
      <c r="Q28" s="63"/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293" t="str">
        <f>IFERROR(VLOOKUP(D23,基本登録!$B$8:$G$13,5,FALSE),"")</f>
        <v>予選</v>
      </c>
      <c r="I30" s="294"/>
      <c r="J30" s="294"/>
      <c r="K30" s="294"/>
      <c r="L30" s="295"/>
      <c r="M30" s="293" t="str">
        <f>IFERROR(VLOOKUP(D23,基本登録!$B$8:$G$13,6,FALSE),"")</f>
        <v>準決勝</v>
      </c>
      <c r="N30" s="294"/>
      <c r="O30" s="294"/>
      <c r="P30" s="294"/>
      <c r="Q30" s="295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IF('遠的（男子）'!AC31="","",VLOOKUP(AC31,遠的!$B:$G,4,FALSE))</f>
        <v/>
      </c>
      <c r="C31" s="283"/>
      <c r="D31" s="283"/>
      <c r="E31" s="283"/>
      <c r="F31" s="284"/>
      <c r="G31" s="72" t="str">
        <f>IF('遠的（男子）'!AC31="","",VLOOKUP(AC31,遠的!$B:$G,5,FALSE))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102"/>
      <c r="AC31" s="101" t="str">
        <f>遠的!B7</f>
        <v/>
      </c>
    </row>
    <row r="32" spans="1:29" ht="21.75" customHeight="1">
      <c r="A32" s="66" t="str">
        <f>基本登録!$A$17</f>
        <v>２</v>
      </c>
      <c r="B32" s="282" t="str">
        <f>IF('遠的（男子）'!AC32="","",VLOOKUP(AC32,遠的!$B:$G,4,FALSE))</f>
        <v/>
      </c>
      <c r="C32" s="283"/>
      <c r="D32" s="283"/>
      <c r="E32" s="283"/>
      <c r="F32" s="284"/>
      <c r="G32" s="72" t="str">
        <f>IF('遠的（男子）'!AC32="","",VLOOKUP(AC32,遠的!$B:$G,5,FALSE))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  <c r="AC32" s="101" t="str">
        <f>遠的!B8</f>
        <v/>
      </c>
    </row>
    <row r="33" spans="1:29" ht="21.75" customHeight="1">
      <c r="A33" s="66" t="str">
        <f>基本登録!$A$18</f>
        <v>３</v>
      </c>
      <c r="B33" s="282" t="str">
        <f>IF('遠的（男子）'!AC33="","",VLOOKUP(AC33,遠的!$B:$G,4,FALSE))</f>
        <v/>
      </c>
      <c r="C33" s="283"/>
      <c r="D33" s="283"/>
      <c r="E33" s="283"/>
      <c r="F33" s="284"/>
      <c r="G33" s="72" t="str">
        <f>IF('遠的（男子）'!AC33="","",VLOOKUP(AC33,遠的!$B:$G,5,FALSE))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  <c r="AC33" s="101" t="str">
        <f>遠的!B9</f>
        <v/>
      </c>
    </row>
    <row r="34" spans="1:29" ht="21.75" customHeight="1">
      <c r="A34" s="66" t="str">
        <f>基本登録!$A$19</f>
        <v>４</v>
      </c>
      <c r="B34" s="282" t="str">
        <f>IF('遠的（男子）'!AC34="","",VLOOKUP(AC34,遠的!$B:$G,4,FALSE))</f>
        <v/>
      </c>
      <c r="C34" s="283"/>
      <c r="D34" s="283"/>
      <c r="E34" s="283"/>
      <c r="F34" s="284"/>
      <c r="G34" s="72" t="str">
        <f>IF('遠的（男子）'!AC34="","",VLOOKUP(AC34,遠的!$B:$G,5,FALSE))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9" ht="21.75" customHeight="1">
      <c r="A35" s="66" t="str">
        <f>基本登録!$A$20</f>
        <v>５</v>
      </c>
      <c r="B35" s="282" t="str">
        <f>IF('遠的（男子）'!AC35="","",VLOOKUP(AC35,遠的!$B:$G,4,FALSE))</f>
        <v/>
      </c>
      <c r="C35" s="283"/>
      <c r="D35" s="283"/>
      <c r="E35" s="283"/>
      <c r="F35" s="284"/>
      <c r="G35" s="72" t="str">
        <f>IF('遠的（男子）'!AC35="","",VLOOKUP(AC35,遠的!$B:$G,5,FALSE))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9" ht="21.75" customHeight="1">
      <c r="A36" s="66" t="str">
        <f>基本登録!$A$21</f>
        <v>補</v>
      </c>
      <c r="B36" s="282" t="str">
        <f>IF('遠的（男子）'!AC36="","",VLOOKUP(AC36,遠的!$B:$G,4,FALSE))</f>
        <v/>
      </c>
      <c r="C36" s="283"/>
      <c r="D36" s="283"/>
      <c r="E36" s="283"/>
      <c r="F36" s="284"/>
      <c r="G36" s="72" t="str">
        <f>IF('遠的（男子）'!AC36="","",VLOOKUP(AC36,遠的!$B:$G,5,FALSE))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  <c r="AC36" s="101" t="str">
        <f>遠的!B10</f>
        <v/>
      </c>
    </row>
    <row r="37" spans="1:29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9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9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9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9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9" ht="39.75" customHeight="1"/>
  </sheetData>
  <sheetProtection password="B6A6" sheet="1" objects="1" scenarios="1"/>
  <mergeCells count="98">
    <mergeCell ref="A39:X39"/>
    <mergeCell ref="A40:Q40"/>
    <mergeCell ref="R40:X41"/>
    <mergeCell ref="A41:P41"/>
    <mergeCell ref="A37:G37"/>
    <mergeCell ref="H37:K37"/>
    <mergeCell ref="B33:F33"/>
    <mergeCell ref="W33:X33"/>
    <mergeCell ref="H38:L38"/>
    <mergeCell ref="M38:Q38"/>
    <mergeCell ref="B35:F35"/>
    <mergeCell ref="W35:X35"/>
    <mergeCell ref="B36:F36"/>
    <mergeCell ref="W36:X36"/>
    <mergeCell ref="R38:V38"/>
    <mergeCell ref="W38:X38"/>
    <mergeCell ref="B34:F34"/>
    <mergeCell ref="W34:X34"/>
    <mergeCell ref="B30:F30"/>
    <mergeCell ref="H30:L30"/>
    <mergeCell ref="M30:Q30"/>
    <mergeCell ref="S30:U30"/>
    <mergeCell ref="W30:X30"/>
    <mergeCell ref="B31:F31"/>
    <mergeCell ref="M37:P37"/>
    <mergeCell ref="R37:U37"/>
    <mergeCell ref="W37:X37"/>
    <mergeCell ref="A38:G38"/>
    <mergeCell ref="B32:F32"/>
    <mergeCell ref="W32:X32"/>
    <mergeCell ref="W31:X31"/>
    <mergeCell ref="E26:E28"/>
    <mergeCell ref="G26:I27"/>
    <mergeCell ref="J26:T27"/>
    <mergeCell ref="U26:X26"/>
    <mergeCell ref="U27:U28"/>
    <mergeCell ref="V27:V28"/>
    <mergeCell ref="W27:X28"/>
    <mergeCell ref="G28:I28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A19:Q19"/>
    <mergeCell ref="R19:X20"/>
    <mergeCell ref="A20:P20"/>
    <mergeCell ref="A17:G17"/>
    <mergeCell ref="H17:L17"/>
    <mergeCell ref="M17:Q17"/>
    <mergeCell ref="R17:V17"/>
    <mergeCell ref="W17:X17"/>
    <mergeCell ref="A18:X18"/>
    <mergeCell ref="A16:G16"/>
    <mergeCell ref="H16:K16"/>
    <mergeCell ref="M16:P16"/>
    <mergeCell ref="R16:U16"/>
    <mergeCell ref="W16:X16"/>
    <mergeCell ref="B13:F13"/>
    <mergeCell ref="W13:X13"/>
    <mergeCell ref="B14:F14"/>
    <mergeCell ref="W14:X14"/>
    <mergeCell ref="B15:F15"/>
    <mergeCell ref="W15:X15"/>
    <mergeCell ref="B10:F10"/>
    <mergeCell ref="W10:X10"/>
    <mergeCell ref="B11:F11"/>
    <mergeCell ref="W11:X11"/>
    <mergeCell ref="B12:F12"/>
    <mergeCell ref="W12:X12"/>
    <mergeCell ref="W6:X7"/>
    <mergeCell ref="G7:I7"/>
    <mergeCell ref="B9:F9"/>
    <mergeCell ref="H9:L9"/>
    <mergeCell ref="M9:Q9"/>
    <mergeCell ref="S9:U9"/>
    <mergeCell ref="W9:X9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E101"/>
  <sheetViews>
    <sheetView zoomScaleNormal="100" workbookViewId="0">
      <selection activeCell="B2" sqref="B2"/>
    </sheetView>
  </sheetViews>
  <sheetFormatPr baseColWidth="10" defaultColWidth="13" defaultRowHeight="14"/>
  <cols>
    <col min="1" max="1" width="4.5" style="10" bestFit="1" customWidth="1"/>
    <col min="2" max="2" width="10.1640625" style="10" bestFit="1" customWidth="1"/>
    <col min="3" max="3" width="12.1640625" style="10" bestFit="1" customWidth="1"/>
    <col min="4" max="4" width="5.33203125" style="129" bestFit="1" customWidth="1"/>
    <col min="5" max="5" width="5.1640625" style="10" bestFit="1" customWidth="1"/>
    <col min="6" max="16384" width="13" style="10"/>
  </cols>
  <sheetData>
    <row r="1" spans="1:5" ht="15" thickBot="1">
      <c r="A1" s="6" t="s">
        <v>25</v>
      </c>
      <c r="B1" s="11" t="s">
        <v>26</v>
      </c>
      <c r="C1" s="11" t="s">
        <v>27</v>
      </c>
      <c r="D1" s="12" t="s">
        <v>8</v>
      </c>
      <c r="E1" s="13" t="s">
        <v>28</v>
      </c>
    </row>
    <row r="2" spans="1:5">
      <c r="A2" s="7">
        <v>1</v>
      </c>
      <c r="B2" s="113"/>
      <c r="C2" s="114"/>
      <c r="D2" s="115"/>
      <c r="E2" s="116"/>
    </row>
    <row r="3" spans="1:5">
      <c r="A3" s="8" t="str">
        <f>IF(C3="","",A2+1)</f>
        <v/>
      </c>
      <c r="B3" s="117"/>
      <c r="C3" s="118"/>
      <c r="D3" s="119"/>
      <c r="E3" s="120"/>
    </row>
    <row r="4" spans="1:5">
      <c r="A4" s="8" t="str">
        <f t="shared" ref="A4:A56" si="0">IF(C4="","",A3+1)</f>
        <v/>
      </c>
      <c r="B4" s="117"/>
      <c r="C4" s="121"/>
      <c r="D4" s="119"/>
      <c r="E4" s="120"/>
    </row>
    <row r="5" spans="1:5">
      <c r="A5" s="8" t="str">
        <f t="shared" si="0"/>
        <v/>
      </c>
      <c r="B5" s="117"/>
      <c r="C5" s="121"/>
      <c r="D5" s="119"/>
      <c r="E5" s="120"/>
    </row>
    <row r="6" spans="1:5" ht="15" thickBot="1">
      <c r="A6" s="9" t="str">
        <f t="shared" si="0"/>
        <v/>
      </c>
      <c r="B6" s="122"/>
      <c r="C6" s="123"/>
      <c r="D6" s="124"/>
      <c r="E6" s="125"/>
    </row>
    <row r="7" spans="1:5">
      <c r="A7" s="7" t="str">
        <f t="shared" si="0"/>
        <v/>
      </c>
      <c r="B7" s="113"/>
      <c r="C7" s="114"/>
      <c r="D7" s="115"/>
      <c r="E7" s="116"/>
    </row>
    <row r="8" spans="1:5">
      <c r="A8" s="8" t="str">
        <f t="shared" si="0"/>
        <v/>
      </c>
      <c r="B8" s="117"/>
      <c r="C8" s="118"/>
      <c r="D8" s="119"/>
      <c r="E8" s="120"/>
    </row>
    <row r="9" spans="1:5">
      <c r="A9" s="8" t="str">
        <f t="shared" si="0"/>
        <v/>
      </c>
      <c r="B9" s="117"/>
      <c r="C9" s="121"/>
      <c r="D9" s="119"/>
      <c r="E9" s="120"/>
    </row>
    <row r="10" spans="1:5">
      <c r="A10" s="8" t="str">
        <f t="shared" si="0"/>
        <v/>
      </c>
      <c r="B10" s="117"/>
      <c r="C10" s="121"/>
      <c r="D10" s="119"/>
      <c r="E10" s="120"/>
    </row>
    <row r="11" spans="1:5" ht="15" thickBot="1">
      <c r="A11" s="9" t="str">
        <f t="shared" si="0"/>
        <v/>
      </c>
      <c r="B11" s="122"/>
      <c r="C11" s="123"/>
      <c r="D11" s="124"/>
      <c r="E11" s="125"/>
    </row>
    <row r="12" spans="1:5">
      <c r="A12" s="7" t="str">
        <f t="shared" si="0"/>
        <v/>
      </c>
      <c r="B12" s="113"/>
      <c r="C12" s="114"/>
      <c r="D12" s="115"/>
      <c r="E12" s="116"/>
    </row>
    <row r="13" spans="1:5">
      <c r="A13" s="8" t="str">
        <f t="shared" si="0"/>
        <v/>
      </c>
      <c r="B13" s="117"/>
      <c r="C13" s="118"/>
      <c r="D13" s="119"/>
      <c r="E13" s="120"/>
    </row>
    <row r="14" spans="1:5">
      <c r="A14" s="8" t="str">
        <f t="shared" si="0"/>
        <v/>
      </c>
      <c r="B14" s="117"/>
      <c r="C14" s="121"/>
      <c r="D14" s="119"/>
      <c r="E14" s="120"/>
    </row>
    <row r="15" spans="1:5">
      <c r="A15" s="8" t="str">
        <f t="shared" si="0"/>
        <v/>
      </c>
      <c r="B15" s="117"/>
      <c r="C15" s="121"/>
      <c r="D15" s="119"/>
      <c r="E15" s="120"/>
    </row>
    <row r="16" spans="1:5" ht="15" thickBot="1">
      <c r="A16" s="9" t="str">
        <f t="shared" si="0"/>
        <v/>
      </c>
      <c r="B16" s="122"/>
      <c r="C16" s="123"/>
      <c r="D16" s="124"/>
      <c r="E16" s="125"/>
    </row>
    <row r="17" spans="1:5">
      <c r="A17" s="7" t="str">
        <f t="shared" si="0"/>
        <v/>
      </c>
      <c r="B17" s="113"/>
      <c r="C17" s="114"/>
      <c r="D17" s="115"/>
      <c r="E17" s="116"/>
    </row>
    <row r="18" spans="1:5">
      <c r="A18" s="8" t="str">
        <f t="shared" si="0"/>
        <v/>
      </c>
      <c r="B18" s="117"/>
      <c r="C18" s="118"/>
      <c r="D18" s="119"/>
      <c r="E18" s="120"/>
    </row>
    <row r="19" spans="1:5">
      <c r="A19" s="8" t="str">
        <f t="shared" si="0"/>
        <v/>
      </c>
      <c r="B19" s="117"/>
      <c r="C19" s="121"/>
      <c r="D19" s="119"/>
      <c r="E19" s="120"/>
    </row>
    <row r="20" spans="1:5">
      <c r="A20" s="8" t="str">
        <f t="shared" si="0"/>
        <v/>
      </c>
      <c r="B20" s="117"/>
      <c r="C20" s="121"/>
      <c r="D20" s="119"/>
      <c r="E20" s="120"/>
    </row>
    <row r="21" spans="1:5" ht="15" thickBot="1">
      <c r="A21" s="9" t="str">
        <f t="shared" si="0"/>
        <v/>
      </c>
      <c r="B21" s="122"/>
      <c r="C21" s="123"/>
      <c r="D21" s="124"/>
      <c r="E21" s="125"/>
    </row>
    <row r="22" spans="1:5">
      <c r="A22" s="7" t="str">
        <f t="shared" si="0"/>
        <v/>
      </c>
      <c r="B22" s="113"/>
      <c r="C22" s="114"/>
      <c r="D22" s="115"/>
      <c r="E22" s="116"/>
    </row>
    <row r="23" spans="1:5">
      <c r="A23" s="8" t="str">
        <f t="shared" si="0"/>
        <v/>
      </c>
      <c r="B23" s="117"/>
      <c r="C23" s="118"/>
      <c r="D23" s="119"/>
      <c r="E23" s="120"/>
    </row>
    <row r="24" spans="1:5">
      <c r="A24" s="8" t="str">
        <f t="shared" si="0"/>
        <v/>
      </c>
      <c r="B24" s="117"/>
      <c r="C24" s="121"/>
      <c r="D24" s="119"/>
      <c r="E24" s="120"/>
    </row>
    <row r="25" spans="1:5">
      <c r="A25" s="8" t="str">
        <f t="shared" si="0"/>
        <v/>
      </c>
      <c r="B25" s="117"/>
      <c r="C25" s="121"/>
      <c r="D25" s="119"/>
      <c r="E25" s="120"/>
    </row>
    <row r="26" spans="1:5" ht="15" thickBot="1">
      <c r="A26" s="9" t="str">
        <f t="shared" si="0"/>
        <v/>
      </c>
      <c r="B26" s="122"/>
      <c r="C26" s="123"/>
      <c r="D26" s="124"/>
      <c r="E26" s="125"/>
    </row>
    <row r="27" spans="1:5">
      <c r="A27" s="7" t="str">
        <f t="shared" si="0"/>
        <v/>
      </c>
      <c r="B27" s="113"/>
      <c r="C27" s="114"/>
      <c r="D27" s="115"/>
      <c r="E27" s="116"/>
    </row>
    <row r="28" spans="1:5">
      <c r="A28" s="8" t="str">
        <f t="shared" si="0"/>
        <v/>
      </c>
      <c r="B28" s="117"/>
      <c r="C28" s="118"/>
      <c r="D28" s="119"/>
      <c r="E28" s="120"/>
    </row>
    <row r="29" spans="1:5">
      <c r="A29" s="8" t="str">
        <f t="shared" si="0"/>
        <v/>
      </c>
      <c r="B29" s="117"/>
      <c r="C29" s="121"/>
      <c r="D29" s="119"/>
      <c r="E29" s="120"/>
    </row>
    <row r="30" spans="1:5">
      <c r="A30" s="8" t="str">
        <f t="shared" si="0"/>
        <v/>
      </c>
      <c r="B30" s="117"/>
      <c r="C30" s="121"/>
      <c r="D30" s="119"/>
      <c r="E30" s="120"/>
    </row>
    <row r="31" spans="1:5" ht="15" thickBot="1">
      <c r="A31" s="9" t="str">
        <f t="shared" si="0"/>
        <v/>
      </c>
      <c r="B31" s="122"/>
      <c r="C31" s="123"/>
      <c r="D31" s="124"/>
      <c r="E31" s="125"/>
    </row>
    <row r="32" spans="1:5">
      <c r="A32" s="7" t="str">
        <f t="shared" si="0"/>
        <v/>
      </c>
      <c r="B32" s="113"/>
      <c r="C32" s="114"/>
      <c r="D32" s="115"/>
      <c r="E32" s="116"/>
    </row>
    <row r="33" spans="1:5">
      <c r="A33" s="8" t="str">
        <f t="shared" si="0"/>
        <v/>
      </c>
      <c r="B33" s="117"/>
      <c r="C33" s="118"/>
      <c r="D33" s="119"/>
      <c r="E33" s="120"/>
    </row>
    <row r="34" spans="1:5">
      <c r="A34" s="8" t="str">
        <f t="shared" si="0"/>
        <v/>
      </c>
      <c r="B34" s="117"/>
      <c r="C34" s="121"/>
      <c r="D34" s="119"/>
      <c r="E34" s="120"/>
    </row>
    <row r="35" spans="1:5">
      <c r="A35" s="8" t="str">
        <f t="shared" si="0"/>
        <v/>
      </c>
      <c r="B35" s="117"/>
      <c r="C35" s="121"/>
      <c r="D35" s="119"/>
      <c r="E35" s="120"/>
    </row>
    <row r="36" spans="1:5" ht="15" thickBot="1">
      <c r="A36" s="9" t="str">
        <f t="shared" si="0"/>
        <v/>
      </c>
      <c r="B36" s="122"/>
      <c r="C36" s="123"/>
      <c r="D36" s="124"/>
      <c r="E36" s="125"/>
    </row>
    <row r="37" spans="1:5">
      <c r="A37" s="7" t="str">
        <f t="shared" si="0"/>
        <v/>
      </c>
      <c r="B37" s="113"/>
      <c r="C37" s="114"/>
      <c r="D37" s="115"/>
      <c r="E37" s="116"/>
    </row>
    <row r="38" spans="1:5">
      <c r="A38" s="8" t="str">
        <f t="shared" si="0"/>
        <v/>
      </c>
      <c r="B38" s="117"/>
      <c r="C38" s="118"/>
      <c r="D38" s="119"/>
      <c r="E38" s="120"/>
    </row>
    <row r="39" spans="1:5">
      <c r="A39" s="8" t="str">
        <f t="shared" si="0"/>
        <v/>
      </c>
      <c r="B39" s="117"/>
      <c r="C39" s="121"/>
      <c r="D39" s="119"/>
      <c r="E39" s="120"/>
    </row>
    <row r="40" spans="1:5">
      <c r="A40" s="8" t="str">
        <f t="shared" si="0"/>
        <v/>
      </c>
      <c r="B40" s="117"/>
      <c r="C40" s="121"/>
      <c r="D40" s="119"/>
      <c r="E40" s="120"/>
    </row>
    <row r="41" spans="1:5" ht="15" thickBot="1">
      <c r="A41" s="9" t="str">
        <f t="shared" si="0"/>
        <v/>
      </c>
      <c r="B41" s="122"/>
      <c r="C41" s="123"/>
      <c r="D41" s="124"/>
      <c r="E41" s="125"/>
    </row>
    <row r="42" spans="1:5">
      <c r="A42" s="7" t="str">
        <f t="shared" si="0"/>
        <v/>
      </c>
      <c r="B42" s="113"/>
      <c r="C42" s="114"/>
      <c r="D42" s="115"/>
      <c r="E42" s="116"/>
    </row>
    <row r="43" spans="1:5">
      <c r="A43" s="8" t="str">
        <f t="shared" si="0"/>
        <v/>
      </c>
      <c r="B43" s="117"/>
      <c r="C43" s="118"/>
      <c r="D43" s="119"/>
      <c r="E43" s="120"/>
    </row>
    <row r="44" spans="1:5">
      <c r="A44" s="8" t="str">
        <f t="shared" si="0"/>
        <v/>
      </c>
      <c r="B44" s="117"/>
      <c r="C44" s="121"/>
      <c r="D44" s="119"/>
      <c r="E44" s="120"/>
    </row>
    <row r="45" spans="1:5">
      <c r="A45" s="8" t="str">
        <f t="shared" si="0"/>
        <v/>
      </c>
      <c r="B45" s="117"/>
      <c r="C45" s="121"/>
      <c r="D45" s="119"/>
      <c r="E45" s="120"/>
    </row>
    <row r="46" spans="1:5" ht="15" thickBot="1">
      <c r="A46" s="9" t="str">
        <f t="shared" si="0"/>
        <v/>
      </c>
      <c r="B46" s="122"/>
      <c r="C46" s="123"/>
      <c r="D46" s="124"/>
      <c r="E46" s="125"/>
    </row>
    <row r="47" spans="1:5">
      <c r="A47" s="7" t="str">
        <f t="shared" si="0"/>
        <v/>
      </c>
      <c r="B47" s="113"/>
      <c r="C47" s="114"/>
      <c r="D47" s="115"/>
      <c r="E47" s="116"/>
    </row>
    <row r="48" spans="1:5">
      <c r="A48" s="8" t="str">
        <f t="shared" si="0"/>
        <v/>
      </c>
      <c r="B48" s="117"/>
      <c r="C48" s="118"/>
      <c r="D48" s="119"/>
      <c r="E48" s="120"/>
    </row>
    <row r="49" spans="1:5">
      <c r="A49" s="8" t="str">
        <f t="shared" si="0"/>
        <v/>
      </c>
      <c r="B49" s="117"/>
      <c r="C49" s="121"/>
      <c r="D49" s="119"/>
      <c r="E49" s="120"/>
    </row>
    <row r="50" spans="1:5">
      <c r="A50" s="8" t="str">
        <f t="shared" si="0"/>
        <v/>
      </c>
      <c r="B50" s="117"/>
      <c r="C50" s="121"/>
      <c r="D50" s="119"/>
      <c r="E50" s="120"/>
    </row>
    <row r="51" spans="1:5" ht="15" thickBot="1">
      <c r="A51" s="9" t="str">
        <f t="shared" si="0"/>
        <v/>
      </c>
      <c r="B51" s="122"/>
      <c r="C51" s="123"/>
      <c r="D51" s="124"/>
      <c r="E51" s="125"/>
    </row>
    <row r="52" spans="1:5">
      <c r="A52" s="7" t="str">
        <f t="shared" si="0"/>
        <v/>
      </c>
      <c r="B52" s="113"/>
      <c r="C52" s="114"/>
      <c r="D52" s="115"/>
      <c r="E52" s="116"/>
    </row>
    <row r="53" spans="1:5">
      <c r="A53" s="8" t="str">
        <f t="shared" si="0"/>
        <v/>
      </c>
      <c r="B53" s="117"/>
      <c r="C53" s="118"/>
      <c r="D53" s="119"/>
      <c r="E53" s="120"/>
    </row>
    <row r="54" spans="1:5">
      <c r="A54" s="8" t="str">
        <f t="shared" si="0"/>
        <v/>
      </c>
      <c r="B54" s="117"/>
      <c r="C54" s="121"/>
      <c r="D54" s="119"/>
      <c r="E54" s="120"/>
    </row>
    <row r="55" spans="1:5">
      <c r="A55" s="8" t="str">
        <f t="shared" si="0"/>
        <v/>
      </c>
      <c r="B55" s="117"/>
      <c r="C55" s="121"/>
      <c r="D55" s="119"/>
      <c r="E55" s="120"/>
    </row>
    <row r="56" spans="1:5" ht="15" thickBot="1">
      <c r="A56" s="9" t="str">
        <f t="shared" si="0"/>
        <v/>
      </c>
      <c r="B56" s="122"/>
      <c r="C56" s="123"/>
      <c r="D56" s="124"/>
      <c r="E56" s="125"/>
    </row>
    <row r="57" spans="1:5">
      <c r="A57" s="7" t="str">
        <f t="shared" ref="A57:A101" si="1">IF(C57="","",A56+1)</f>
        <v/>
      </c>
      <c r="B57" s="113"/>
      <c r="C57" s="114"/>
      <c r="D57" s="115"/>
      <c r="E57" s="116"/>
    </row>
    <row r="58" spans="1:5">
      <c r="A58" s="8" t="str">
        <f t="shared" si="1"/>
        <v/>
      </c>
      <c r="B58" s="117"/>
      <c r="C58" s="126"/>
      <c r="D58" s="119"/>
      <c r="E58" s="120"/>
    </row>
    <row r="59" spans="1:5">
      <c r="A59" s="8" t="str">
        <f t="shared" si="1"/>
        <v/>
      </c>
      <c r="B59" s="117"/>
      <c r="C59" s="121"/>
      <c r="D59" s="119"/>
      <c r="E59" s="120"/>
    </row>
    <row r="60" spans="1:5">
      <c r="A60" s="8" t="str">
        <f t="shared" si="1"/>
        <v/>
      </c>
      <c r="B60" s="117"/>
      <c r="C60" s="121"/>
      <c r="D60" s="119"/>
      <c r="E60" s="120"/>
    </row>
    <row r="61" spans="1:5" ht="15" thickBot="1">
      <c r="A61" s="9" t="str">
        <f t="shared" si="1"/>
        <v/>
      </c>
      <c r="B61" s="122"/>
      <c r="C61" s="123"/>
      <c r="D61" s="124"/>
      <c r="E61" s="125"/>
    </row>
    <row r="62" spans="1:5">
      <c r="A62" s="7" t="str">
        <f t="shared" si="1"/>
        <v/>
      </c>
      <c r="B62" s="113"/>
      <c r="C62" s="114"/>
      <c r="D62" s="115"/>
      <c r="E62" s="116"/>
    </row>
    <row r="63" spans="1:5">
      <c r="A63" s="8" t="str">
        <f t="shared" si="1"/>
        <v/>
      </c>
      <c r="B63" s="117"/>
      <c r="C63" s="118"/>
      <c r="D63" s="119"/>
      <c r="E63" s="120"/>
    </row>
    <row r="64" spans="1:5">
      <c r="A64" s="8" t="str">
        <f t="shared" si="1"/>
        <v/>
      </c>
      <c r="B64" s="117"/>
      <c r="C64" s="127"/>
      <c r="D64" s="119"/>
      <c r="E64" s="120"/>
    </row>
    <row r="65" spans="1:5">
      <c r="A65" s="8" t="str">
        <f t="shared" si="1"/>
        <v/>
      </c>
      <c r="B65" s="117"/>
      <c r="C65" s="127"/>
      <c r="D65" s="119"/>
      <c r="E65" s="120"/>
    </row>
    <row r="66" spans="1:5" ht="15" thickBot="1">
      <c r="A66" s="9" t="str">
        <f t="shared" si="1"/>
        <v/>
      </c>
      <c r="B66" s="122"/>
      <c r="C66" s="123"/>
      <c r="D66" s="124"/>
      <c r="E66" s="125"/>
    </row>
    <row r="67" spans="1:5">
      <c r="A67" s="7" t="str">
        <f t="shared" si="1"/>
        <v/>
      </c>
      <c r="B67" s="113"/>
      <c r="C67" s="128"/>
      <c r="D67" s="115"/>
      <c r="E67" s="116"/>
    </row>
    <row r="68" spans="1:5">
      <c r="A68" s="8" t="str">
        <f t="shared" si="1"/>
        <v/>
      </c>
      <c r="B68" s="117"/>
      <c r="C68" s="118"/>
      <c r="D68" s="119"/>
      <c r="E68" s="120"/>
    </row>
    <row r="69" spans="1:5">
      <c r="A69" s="8" t="str">
        <f t="shared" si="1"/>
        <v/>
      </c>
      <c r="B69" s="117"/>
      <c r="C69" s="121"/>
      <c r="D69" s="119"/>
      <c r="E69" s="120"/>
    </row>
    <row r="70" spans="1:5">
      <c r="A70" s="8" t="str">
        <f t="shared" si="1"/>
        <v/>
      </c>
      <c r="B70" s="117"/>
      <c r="C70" s="121"/>
      <c r="D70" s="119"/>
      <c r="E70" s="120"/>
    </row>
    <row r="71" spans="1:5" ht="15" thickBot="1">
      <c r="A71" s="9" t="str">
        <f t="shared" si="1"/>
        <v/>
      </c>
      <c r="B71" s="122"/>
      <c r="C71" s="123"/>
      <c r="D71" s="124"/>
      <c r="E71" s="125"/>
    </row>
    <row r="72" spans="1:5">
      <c r="A72" s="7" t="str">
        <f t="shared" si="1"/>
        <v/>
      </c>
      <c r="B72" s="113"/>
      <c r="C72" s="114"/>
      <c r="D72" s="115"/>
      <c r="E72" s="116"/>
    </row>
    <row r="73" spans="1:5">
      <c r="A73" s="8" t="str">
        <f t="shared" si="1"/>
        <v/>
      </c>
      <c r="B73" s="117"/>
      <c r="C73" s="118"/>
      <c r="D73" s="119"/>
      <c r="E73" s="120"/>
    </row>
    <row r="74" spans="1:5">
      <c r="A74" s="8" t="str">
        <f t="shared" si="1"/>
        <v/>
      </c>
      <c r="B74" s="117"/>
      <c r="C74" s="121"/>
      <c r="D74" s="119"/>
      <c r="E74" s="120"/>
    </row>
    <row r="75" spans="1:5">
      <c r="A75" s="8" t="str">
        <f t="shared" si="1"/>
        <v/>
      </c>
      <c r="B75" s="117"/>
      <c r="C75" s="127"/>
      <c r="D75" s="119"/>
      <c r="E75" s="120"/>
    </row>
    <row r="76" spans="1:5" ht="15" thickBot="1">
      <c r="A76" s="9" t="str">
        <f t="shared" si="1"/>
        <v/>
      </c>
      <c r="B76" s="122"/>
      <c r="C76" s="123"/>
      <c r="D76" s="124"/>
      <c r="E76" s="125"/>
    </row>
    <row r="77" spans="1:5">
      <c r="A77" s="7" t="str">
        <f t="shared" si="1"/>
        <v/>
      </c>
      <c r="B77" s="113"/>
      <c r="C77" s="114"/>
      <c r="D77" s="115"/>
      <c r="E77" s="116"/>
    </row>
    <row r="78" spans="1:5">
      <c r="A78" s="8" t="str">
        <f t="shared" si="1"/>
        <v/>
      </c>
      <c r="B78" s="117"/>
      <c r="C78" s="118"/>
      <c r="D78" s="119"/>
      <c r="E78" s="120"/>
    </row>
    <row r="79" spans="1:5">
      <c r="A79" s="8" t="str">
        <f t="shared" si="1"/>
        <v/>
      </c>
      <c r="B79" s="117"/>
      <c r="C79" s="121"/>
      <c r="D79" s="119"/>
      <c r="E79" s="120"/>
    </row>
    <row r="80" spans="1:5">
      <c r="A80" s="8" t="str">
        <f t="shared" si="1"/>
        <v/>
      </c>
      <c r="B80" s="117"/>
      <c r="C80" s="121"/>
      <c r="D80" s="119"/>
      <c r="E80" s="120"/>
    </row>
    <row r="81" spans="1:5" ht="15" thickBot="1">
      <c r="A81" s="9" t="str">
        <f t="shared" si="1"/>
        <v/>
      </c>
      <c r="B81" s="122"/>
      <c r="C81" s="123"/>
      <c r="D81" s="124"/>
      <c r="E81" s="125"/>
    </row>
    <row r="82" spans="1:5">
      <c r="A82" s="7" t="str">
        <f t="shared" si="1"/>
        <v/>
      </c>
      <c r="B82" s="113"/>
      <c r="C82" s="114"/>
      <c r="D82" s="115"/>
      <c r="E82" s="116"/>
    </row>
    <row r="83" spans="1:5">
      <c r="A83" s="8" t="str">
        <f t="shared" si="1"/>
        <v/>
      </c>
      <c r="B83" s="117"/>
      <c r="C83" s="118"/>
      <c r="D83" s="119"/>
      <c r="E83" s="120"/>
    </row>
    <row r="84" spans="1:5">
      <c r="A84" s="8" t="str">
        <f t="shared" si="1"/>
        <v/>
      </c>
      <c r="B84" s="117"/>
      <c r="C84" s="121"/>
      <c r="D84" s="119"/>
      <c r="E84" s="120"/>
    </row>
    <row r="85" spans="1:5">
      <c r="A85" s="8" t="str">
        <f t="shared" si="1"/>
        <v/>
      </c>
      <c r="B85" s="117"/>
      <c r="C85" s="121"/>
      <c r="D85" s="119"/>
      <c r="E85" s="120"/>
    </row>
    <row r="86" spans="1:5" ht="15" thickBot="1">
      <c r="A86" s="9" t="str">
        <f t="shared" si="1"/>
        <v/>
      </c>
      <c r="B86" s="122"/>
      <c r="C86" s="123"/>
      <c r="D86" s="124"/>
      <c r="E86" s="125"/>
    </row>
    <row r="87" spans="1:5">
      <c r="A87" s="7" t="str">
        <f t="shared" si="1"/>
        <v/>
      </c>
      <c r="B87" s="113"/>
      <c r="C87" s="114"/>
      <c r="D87" s="115"/>
      <c r="E87" s="116"/>
    </row>
    <row r="88" spans="1:5">
      <c r="A88" s="8" t="str">
        <f t="shared" si="1"/>
        <v/>
      </c>
      <c r="B88" s="117"/>
      <c r="C88" s="118"/>
      <c r="D88" s="119"/>
      <c r="E88" s="120"/>
    </row>
    <row r="89" spans="1:5">
      <c r="A89" s="8" t="str">
        <f t="shared" si="1"/>
        <v/>
      </c>
      <c r="B89" s="117"/>
      <c r="C89" s="121"/>
      <c r="D89" s="119"/>
      <c r="E89" s="120"/>
    </row>
    <row r="90" spans="1:5">
      <c r="A90" s="8" t="str">
        <f t="shared" si="1"/>
        <v/>
      </c>
      <c r="B90" s="117"/>
      <c r="C90" s="121"/>
      <c r="D90" s="119"/>
      <c r="E90" s="120"/>
    </row>
    <row r="91" spans="1:5" ht="15" thickBot="1">
      <c r="A91" s="9" t="str">
        <f t="shared" si="1"/>
        <v/>
      </c>
      <c r="B91" s="122"/>
      <c r="C91" s="123"/>
      <c r="D91" s="124"/>
      <c r="E91" s="125"/>
    </row>
    <row r="92" spans="1:5">
      <c r="A92" s="7" t="str">
        <f t="shared" si="1"/>
        <v/>
      </c>
      <c r="B92" s="113"/>
      <c r="C92" s="114"/>
      <c r="D92" s="115"/>
      <c r="E92" s="116"/>
    </row>
    <row r="93" spans="1:5">
      <c r="A93" s="8" t="str">
        <f t="shared" si="1"/>
        <v/>
      </c>
      <c r="B93" s="117"/>
      <c r="C93" s="118"/>
      <c r="D93" s="119"/>
      <c r="E93" s="120"/>
    </row>
    <row r="94" spans="1:5">
      <c r="A94" s="8" t="str">
        <f t="shared" si="1"/>
        <v/>
      </c>
      <c r="B94" s="117"/>
      <c r="C94" s="121"/>
      <c r="D94" s="119"/>
      <c r="E94" s="120"/>
    </row>
    <row r="95" spans="1:5">
      <c r="A95" s="8" t="str">
        <f t="shared" si="1"/>
        <v/>
      </c>
      <c r="B95" s="117"/>
      <c r="C95" s="121"/>
      <c r="D95" s="119"/>
      <c r="E95" s="120"/>
    </row>
    <row r="96" spans="1:5" ht="15" thickBot="1">
      <c r="A96" s="9" t="str">
        <f t="shared" si="1"/>
        <v/>
      </c>
      <c r="B96" s="122"/>
      <c r="C96" s="123"/>
      <c r="D96" s="124"/>
      <c r="E96" s="125"/>
    </row>
    <row r="97" spans="1:5">
      <c r="A97" s="7" t="str">
        <f t="shared" si="1"/>
        <v/>
      </c>
      <c r="B97" s="113"/>
      <c r="C97" s="114"/>
      <c r="D97" s="115"/>
      <c r="E97" s="116"/>
    </row>
    <row r="98" spans="1:5">
      <c r="A98" s="8" t="str">
        <f t="shared" si="1"/>
        <v/>
      </c>
      <c r="B98" s="117"/>
      <c r="C98" s="118"/>
      <c r="D98" s="119"/>
      <c r="E98" s="120"/>
    </row>
    <row r="99" spans="1:5">
      <c r="A99" s="8" t="str">
        <f t="shared" si="1"/>
        <v/>
      </c>
      <c r="B99" s="117"/>
      <c r="C99" s="121"/>
      <c r="D99" s="119"/>
      <c r="E99" s="120"/>
    </row>
    <row r="100" spans="1:5">
      <c r="A100" s="8" t="str">
        <f t="shared" si="1"/>
        <v/>
      </c>
      <c r="B100" s="117"/>
      <c r="C100" s="121"/>
      <c r="D100" s="119"/>
      <c r="E100" s="120"/>
    </row>
    <row r="101" spans="1:5" ht="15" thickBot="1">
      <c r="A101" s="9" t="str">
        <f t="shared" si="1"/>
        <v/>
      </c>
      <c r="B101" s="122"/>
      <c r="C101" s="123"/>
      <c r="D101" s="124"/>
      <c r="E101" s="125"/>
    </row>
  </sheetData>
  <sheetProtection password="B6A6" sheet="1" objects="1" scenarios="1" selectLockedCells="1"/>
  <phoneticPr fontId="1"/>
  <conditionalFormatting sqref="B2:E24 B26:E101">
    <cfRule type="cellIs" dxfId="18" priority="11" stopIfTrue="1" operator="equal">
      <formula>""</formula>
    </cfRule>
  </conditionalFormatting>
  <conditionalFormatting sqref="B25:E25">
    <cfRule type="cellIs" dxfId="17" priority="9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CFFCC"/>
    <pageSetUpPr fitToPage="1"/>
  </sheetPr>
  <dimension ref="A1:AD42"/>
  <sheetViews>
    <sheetView zoomScaleNormal="100" zoomScaleSheetLayoutView="70" workbookViewId="0">
      <selection activeCell="V3" sqref="V3:X4"/>
    </sheetView>
  </sheetViews>
  <sheetFormatPr baseColWidth="10" defaultColWidth="8.83203125" defaultRowHeight="15"/>
  <cols>
    <col min="1" max="1" width="2.6640625" style="1" customWidth="1"/>
    <col min="2" max="2" width="1.1640625" style="1" customWidth="1"/>
    <col min="3" max="3" width="6.1640625" style="1" customWidth="1"/>
    <col min="4" max="4" width="1.1640625" style="1" customWidth="1"/>
    <col min="5" max="5" width="8.6640625" style="1" customWidth="1"/>
    <col min="6" max="6" width="1.1640625" style="1" customWidth="1"/>
    <col min="7" max="7" width="3.6640625" style="1" customWidth="1"/>
    <col min="8" max="22" width="4.1640625" style="1" customWidth="1"/>
    <col min="23" max="23" width="2.6640625" style="1" customWidth="1"/>
    <col min="24" max="24" width="7.5" style="1" customWidth="1"/>
    <col min="25" max="28" width="2.6640625" style="2" customWidth="1"/>
    <col min="29" max="29" width="8.1640625" style="4" customWidth="1"/>
    <col min="30" max="30" width="4.83203125" style="2" bestFit="1" customWidth="1"/>
    <col min="31" max="52" width="2.6640625" style="2" customWidth="1"/>
    <col min="53" max="16384" width="8.83203125" style="2"/>
  </cols>
  <sheetData>
    <row r="1" spans="1:30" ht="34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30" ht="24.75" customHeight="1">
      <c r="A2" s="169" t="s">
        <v>12</v>
      </c>
      <c r="B2" s="169"/>
      <c r="C2" s="169"/>
      <c r="D2" s="172" t="str">
        <f>基本登録!$B$13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IF(VLOOKUP(AC10,遠的!$J:$O,2,FALSE)="","",VLOOKUP(AC10,遠的!$J:$O,2,FALSE))</f>
        <v/>
      </c>
      <c r="W3" s="234"/>
      <c r="X3" s="235"/>
    </row>
    <row r="4" spans="1:30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30" ht="9.75" customHeight="1">
      <c r="A5" s="186">
        <f>基本登録!$B$1</f>
        <v>0</v>
      </c>
      <c r="B5" s="187"/>
      <c r="C5" s="188"/>
      <c r="D5" s="252"/>
      <c r="E5" s="258" t="s">
        <v>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30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30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 t="s">
        <v>33</v>
      </c>
      <c r="L7" s="81" t="s">
        <v>34</v>
      </c>
      <c r="M7" s="81" t="s">
        <v>35</v>
      </c>
      <c r="N7" s="81" t="s">
        <v>36</v>
      </c>
      <c r="O7" s="81" t="s">
        <v>37</v>
      </c>
      <c r="P7" s="81" t="s">
        <v>38</v>
      </c>
      <c r="Q7" s="63"/>
      <c r="R7" s="81" t="s">
        <v>39</v>
      </c>
      <c r="S7" s="58"/>
      <c r="T7" s="59"/>
      <c r="U7" s="242"/>
      <c r="V7" s="244"/>
      <c r="W7" s="247"/>
      <c r="X7" s="248"/>
    </row>
    <row r="8" spans="1:30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30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293" t="str">
        <f>IFERROR(VLOOKUP(D2,基本登録!$B$8:$G$13,5,FALSE),"")</f>
        <v>予選</v>
      </c>
      <c r="I9" s="294"/>
      <c r="J9" s="294"/>
      <c r="K9" s="294"/>
      <c r="L9" s="295"/>
      <c r="M9" s="293" t="str">
        <f>IFERROR(VLOOKUP(D2,基本登録!$B$8:$G$13,6,FALSE),"")</f>
        <v>準決勝</v>
      </c>
      <c r="N9" s="294"/>
      <c r="O9" s="294"/>
      <c r="P9" s="294"/>
      <c r="Q9" s="295"/>
      <c r="R9" s="86"/>
      <c r="S9" s="279"/>
      <c r="T9" s="279"/>
      <c r="U9" s="279"/>
      <c r="V9" s="87"/>
      <c r="W9" s="280" t="s">
        <v>7</v>
      </c>
      <c r="X9" s="281"/>
    </row>
    <row r="10" spans="1:30" ht="21.75" customHeight="1">
      <c r="A10" s="71" t="str">
        <f>基本登録!$A$16</f>
        <v>１</v>
      </c>
      <c r="B10" s="282" t="str">
        <f>IF('遠的（女子）'!AC10="","",VLOOKUP(AC10,遠的!$J:$O,4,FALSE))</f>
        <v/>
      </c>
      <c r="C10" s="283"/>
      <c r="D10" s="283"/>
      <c r="E10" s="283"/>
      <c r="F10" s="284"/>
      <c r="G10" s="72" t="str">
        <f>IF('遠的（女子）'!AC10="","",VLOOKUP(AC10,遠的!$J:$O,5,FALSE))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AC10" s="4" t="str">
        <f>遠的!J3</f>
        <v/>
      </c>
      <c r="AD10" s="3"/>
    </row>
    <row r="11" spans="1:30" ht="21.75" customHeight="1">
      <c r="A11" s="66" t="str">
        <f>基本登録!$A$17</f>
        <v>２</v>
      </c>
      <c r="B11" s="282" t="str">
        <f>IF('遠的（女子）'!AC11="","",VLOOKUP(AC11,遠的!$J:$O,4,FALSE))</f>
        <v/>
      </c>
      <c r="C11" s="283"/>
      <c r="D11" s="283"/>
      <c r="E11" s="283"/>
      <c r="F11" s="284"/>
      <c r="G11" s="72" t="str">
        <f>IF('遠的（女子）'!AC11="","",VLOOKUP(AC11,遠的!$J:$O,5,FALSE))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  <c r="AC11" s="4" t="str">
        <f>遠的!J4</f>
        <v/>
      </c>
    </row>
    <row r="12" spans="1:30" ht="21.75" customHeight="1">
      <c r="A12" s="66" t="str">
        <f>基本登録!$A$18</f>
        <v>３</v>
      </c>
      <c r="B12" s="282" t="str">
        <f>IF('遠的（女子）'!AC12="","",VLOOKUP(AC12,遠的!$J:$O,4,FALSE))</f>
        <v/>
      </c>
      <c r="C12" s="283"/>
      <c r="D12" s="283"/>
      <c r="E12" s="283"/>
      <c r="F12" s="284"/>
      <c r="G12" s="72" t="str">
        <f>IF('遠的（女子）'!AC12="","",VLOOKUP(AC12,遠的!$J:$O,5,FALSE))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  <c r="AC12" s="4" t="str">
        <f>遠的!J5</f>
        <v/>
      </c>
    </row>
    <row r="13" spans="1:30" ht="21.75" customHeight="1">
      <c r="A13" s="66" t="str">
        <f>基本登録!$A$19</f>
        <v>４</v>
      </c>
      <c r="B13" s="282" t="str">
        <f>IF('遠的（女子）'!AC13="","",VLOOKUP(AC13,遠的!$J:$O,4,FALSE))</f>
        <v/>
      </c>
      <c r="C13" s="283"/>
      <c r="D13" s="283"/>
      <c r="E13" s="283"/>
      <c r="F13" s="284"/>
      <c r="G13" s="72" t="str">
        <f>IF('遠的（女子）'!AC13="","",VLOOKUP(AC13,遠的!$J:$O,5,FALSE))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</row>
    <row r="14" spans="1:30" ht="21.75" customHeight="1">
      <c r="A14" s="66" t="str">
        <f>基本登録!$A$20</f>
        <v>５</v>
      </c>
      <c r="B14" s="282" t="str">
        <f>IF('遠的（女子）'!AC14="","",VLOOKUP(AC14,遠的!$J:$O,4,FALSE))</f>
        <v/>
      </c>
      <c r="C14" s="283"/>
      <c r="D14" s="283"/>
      <c r="E14" s="283"/>
      <c r="F14" s="284"/>
      <c r="G14" s="72" t="str">
        <f>IF('遠的（女子）'!AC14="","",VLOOKUP(AC14,遠的!$J:$O,5,FALSE))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</row>
    <row r="15" spans="1:30" ht="21.75" customHeight="1">
      <c r="A15" s="66" t="str">
        <f>基本登録!$A$21</f>
        <v>補</v>
      </c>
      <c r="B15" s="282" t="str">
        <f>IF('遠的（女子）'!AC15="","",VLOOKUP(AC15,遠的!$J:$O,4,FALSE))</f>
        <v/>
      </c>
      <c r="C15" s="283"/>
      <c r="D15" s="283"/>
      <c r="E15" s="283"/>
      <c r="F15" s="284"/>
      <c r="G15" s="72" t="str">
        <f>IF('遠的（女子）'!AC15="","",VLOOKUP(AC15,遠的!$J:$O,5,FALSE))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  <c r="AC15" s="4" t="str">
        <f>遠的!J6</f>
        <v/>
      </c>
    </row>
    <row r="16" spans="1:30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9" ht="34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IF(AC31="","",VLOOKUP(AC31,遠的!$B$3:$C$10,2,FALSE))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 t="s">
        <v>32</v>
      </c>
      <c r="K28" s="81" t="s">
        <v>33</v>
      </c>
      <c r="L28" s="81" t="s">
        <v>34</v>
      </c>
      <c r="M28" s="81" t="s">
        <v>35</v>
      </c>
      <c r="N28" s="81" t="s">
        <v>36</v>
      </c>
      <c r="O28" s="81" t="s">
        <v>37</v>
      </c>
      <c r="P28" s="81" t="s">
        <v>38</v>
      </c>
      <c r="Q28" s="63"/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293" t="str">
        <f>IFERROR(VLOOKUP(D23,基本登録!$B$8:$G$13,5,FALSE),"")</f>
        <v>予選</v>
      </c>
      <c r="I30" s="294"/>
      <c r="J30" s="294"/>
      <c r="K30" s="294"/>
      <c r="L30" s="295"/>
      <c r="M30" s="293" t="str">
        <f>IFERROR(VLOOKUP(D23,基本登録!$B$8:$G$13,6,FALSE),"")</f>
        <v>準決勝</v>
      </c>
      <c r="N30" s="294"/>
      <c r="O30" s="294"/>
      <c r="P30" s="294"/>
      <c r="Q30" s="295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IF('遠的（女子）'!AC31="","",VLOOKUP(AC31,遠的!$J:$O,4,FALSE))</f>
        <v/>
      </c>
      <c r="C31" s="283"/>
      <c r="D31" s="283"/>
      <c r="E31" s="283"/>
      <c r="F31" s="284"/>
      <c r="G31" s="72" t="str">
        <f>IF('遠的（女子）'!AC31="","",VLOOKUP(AC31,遠的!$J:$O,5,FALSE))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3"/>
      <c r="AC31" s="4" t="str">
        <f>遠的!J7</f>
        <v/>
      </c>
    </row>
    <row r="32" spans="1:29" ht="21.75" customHeight="1">
      <c r="A32" s="66" t="str">
        <f>基本登録!$A$17</f>
        <v>２</v>
      </c>
      <c r="B32" s="282" t="str">
        <f>IF('遠的（女子）'!AC32="","",VLOOKUP(AC32,遠的!$J:$O,4,FALSE))</f>
        <v/>
      </c>
      <c r="C32" s="283"/>
      <c r="D32" s="283"/>
      <c r="E32" s="283"/>
      <c r="F32" s="284"/>
      <c r="G32" s="72" t="str">
        <f>IF('遠的（女子）'!AC32="","",VLOOKUP(AC32,遠的!$J:$O,5,FALSE))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  <c r="AC32" s="4" t="str">
        <f>遠的!J9</f>
        <v/>
      </c>
    </row>
    <row r="33" spans="1:29" ht="21.75" customHeight="1">
      <c r="A33" s="66" t="str">
        <f>基本登録!$A$18</f>
        <v>３</v>
      </c>
      <c r="B33" s="282" t="str">
        <f>IF('遠的（女子）'!AC33="","",VLOOKUP(AC33,遠的!$J:$O,4,FALSE))</f>
        <v/>
      </c>
      <c r="C33" s="283"/>
      <c r="D33" s="283"/>
      <c r="E33" s="283"/>
      <c r="F33" s="284"/>
      <c r="G33" s="72" t="str">
        <f>IF('遠的（女子）'!AC33="","",VLOOKUP(AC33,遠的!$J:$O,5,FALSE))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  <c r="AC33" s="4" t="str">
        <f>遠的!J10</f>
        <v/>
      </c>
    </row>
    <row r="34" spans="1:29" ht="21.75" customHeight="1">
      <c r="A34" s="66" t="str">
        <f>基本登録!$A$19</f>
        <v>４</v>
      </c>
      <c r="B34" s="282" t="str">
        <f>IF('遠的（女子）'!AC34="","",VLOOKUP(AC34,遠的!$J:$O,4,FALSE))</f>
        <v/>
      </c>
      <c r="C34" s="283"/>
      <c r="D34" s="283"/>
      <c r="E34" s="283"/>
      <c r="F34" s="284"/>
      <c r="G34" s="72" t="str">
        <f>IF('遠的（女子）'!AC34="","",VLOOKUP(AC34,遠的!$J:$O,5,FALSE))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9" ht="21.75" customHeight="1">
      <c r="A35" s="66" t="str">
        <f>基本登録!$A$20</f>
        <v>５</v>
      </c>
      <c r="B35" s="282" t="str">
        <f>IF('遠的（女子）'!AC35="","",VLOOKUP(AC35,遠的!$J:$O,4,FALSE))</f>
        <v/>
      </c>
      <c r="C35" s="283"/>
      <c r="D35" s="283"/>
      <c r="E35" s="283"/>
      <c r="F35" s="284"/>
      <c r="G35" s="72" t="str">
        <f>IF('遠的（女子）'!AC35="","",VLOOKUP(AC35,遠的!$J:$O,5,FALSE))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9" ht="21.75" customHeight="1">
      <c r="A36" s="66" t="str">
        <f>基本登録!$A$21</f>
        <v>補</v>
      </c>
      <c r="B36" s="282" t="str">
        <f>IF('遠的（女子）'!AC36="","",VLOOKUP(AC36,遠的!$J:$O,4,FALSE))</f>
        <v/>
      </c>
      <c r="C36" s="283"/>
      <c r="D36" s="283"/>
      <c r="E36" s="283"/>
      <c r="F36" s="284"/>
      <c r="G36" s="72" t="str">
        <f>IF('遠的（女子）'!AC36="","",VLOOKUP(AC36,遠的!$J:$O,5,FALSE))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9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9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9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9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9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9" ht="39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</sheetData>
  <sheetProtection password="B6A6" sheet="1" objects="1" scenarios="1"/>
  <mergeCells count="98">
    <mergeCell ref="A39:X39"/>
    <mergeCell ref="A40:Q40"/>
    <mergeCell ref="R40:X41"/>
    <mergeCell ref="A41:P41"/>
    <mergeCell ref="A37:G37"/>
    <mergeCell ref="H37:K37"/>
    <mergeCell ref="B33:F33"/>
    <mergeCell ref="W33:X33"/>
    <mergeCell ref="H38:L38"/>
    <mergeCell ref="M38:Q38"/>
    <mergeCell ref="B35:F35"/>
    <mergeCell ref="W35:X35"/>
    <mergeCell ref="B36:F36"/>
    <mergeCell ref="W36:X36"/>
    <mergeCell ref="R38:V38"/>
    <mergeCell ref="W38:X38"/>
    <mergeCell ref="B34:F34"/>
    <mergeCell ref="W34:X34"/>
    <mergeCell ref="B30:F30"/>
    <mergeCell ref="H30:L30"/>
    <mergeCell ref="M30:Q30"/>
    <mergeCell ref="S30:U30"/>
    <mergeCell ref="W30:X30"/>
    <mergeCell ref="B31:F31"/>
    <mergeCell ref="M37:P37"/>
    <mergeCell ref="R37:U37"/>
    <mergeCell ref="W37:X37"/>
    <mergeCell ref="A38:G38"/>
    <mergeCell ref="B32:F32"/>
    <mergeCell ref="W32:X32"/>
    <mergeCell ref="W31:X31"/>
    <mergeCell ref="E26:E28"/>
    <mergeCell ref="G26:I27"/>
    <mergeCell ref="J26:T27"/>
    <mergeCell ref="U26:X26"/>
    <mergeCell ref="U27:U28"/>
    <mergeCell ref="V27:V28"/>
    <mergeCell ref="W27:X28"/>
    <mergeCell ref="G28:I28"/>
    <mergeCell ref="A23:C24"/>
    <mergeCell ref="D23:U24"/>
    <mergeCell ref="V23:X23"/>
    <mergeCell ref="V24:X25"/>
    <mergeCell ref="A25:C25"/>
    <mergeCell ref="D25:D28"/>
    <mergeCell ref="F25:F28"/>
    <mergeCell ref="G25:I25"/>
    <mergeCell ref="J25:T25"/>
    <mergeCell ref="A26:C28"/>
    <mergeCell ref="A19:Q19"/>
    <mergeCell ref="R19:X20"/>
    <mergeCell ref="A20:P20"/>
    <mergeCell ref="A17:G17"/>
    <mergeCell ref="H17:L17"/>
    <mergeCell ref="M17:Q17"/>
    <mergeCell ref="R17:V17"/>
    <mergeCell ref="W17:X17"/>
    <mergeCell ref="A18:X18"/>
    <mergeCell ref="A16:G16"/>
    <mergeCell ref="H16:K16"/>
    <mergeCell ref="M16:P16"/>
    <mergeCell ref="R16:U16"/>
    <mergeCell ref="W16:X16"/>
    <mergeCell ref="B13:F13"/>
    <mergeCell ref="W13:X13"/>
    <mergeCell ref="B14:F14"/>
    <mergeCell ref="W14:X14"/>
    <mergeCell ref="B15:F15"/>
    <mergeCell ref="W15:X15"/>
    <mergeCell ref="B10:F10"/>
    <mergeCell ref="W10:X10"/>
    <mergeCell ref="B11:F11"/>
    <mergeCell ref="W11:X11"/>
    <mergeCell ref="B12:F12"/>
    <mergeCell ref="W12:X12"/>
    <mergeCell ref="W6:X7"/>
    <mergeCell ref="G7:I7"/>
    <mergeCell ref="B9:F9"/>
    <mergeCell ref="H9:L9"/>
    <mergeCell ref="M9:Q9"/>
    <mergeCell ref="S9:U9"/>
    <mergeCell ref="W9:X9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O44"/>
  <sheetViews>
    <sheetView zoomScaleNormal="100" workbookViewId="0">
      <selection activeCell="C3" sqref="C3:C5"/>
    </sheetView>
  </sheetViews>
  <sheetFormatPr baseColWidth="10" defaultColWidth="13" defaultRowHeight="14"/>
  <cols>
    <col min="1" max="1" width="3.6640625" style="43" bestFit="1" customWidth="1"/>
    <col min="2" max="2" width="4.5" style="43" bestFit="1" customWidth="1"/>
    <col min="3" max="3" width="4.5" style="43" customWidth="1"/>
    <col min="4" max="4" width="9.1640625" style="43" bestFit="1" customWidth="1"/>
    <col min="5" max="5" width="11.6640625" style="43" bestFit="1" customWidth="1"/>
    <col min="6" max="6" width="5.5" style="45" bestFit="1" customWidth="1"/>
    <col min="7" max="7" width="5.5" style="43" bestFit="1" customWidth="1"/>
    <col min="8" max="8" width="13" style="43"/>
    <col min="9" max="9" width="3.6640625" style="43" bestFit="1" customWidth="1"/>
    <col min="10" max="10" width="4.5" style="43" bestFit="1" customWidth="1"/>
    <col min="11" max="11" width="4.5" style="43" customWidth="1"/>
    <col min="12" max="12" width="9.1640625" style="43" bestFit="1" customWidth="1"/>
    <col min="13" max="13" width="11.6640625" style="43" bestFit="1" customWidth="1"/>
    <col min="14" max="15" width="5.5" style="43" bestFit="1" customWidth="1"/>
    <col min="16" max="16384" width="13" style="43"/>
  </cols>
  <sheetData>
    <row r="1" spans="1:15">
      <c r="A1" s="149" t="s">
        <v>55</v>
      </c>
      <c r="B1" s="151"/>
      <c r="C1" s="151"/>
      <c r="D1" s="151"/>
      <c r="E1" s="151"/>
      <c r="F1" s="151"/>
      <c r="G1" s="152"/>
      <c r="I1" s="149" t="s">
        <v>56</v>
      </c>
      <c r="J1" s="151"/>
      <c r="K1" s="151"/>
      <c r="L1" s="151"/>
      <c r="M1" s="151"/>
      <c r="N1" s="151"/>
      <c r="O1" s="152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149" t="s">
        <v>32</v>
      </c>
      <c r="B3" s="20" t="str">
        <f>IF(E3="","",1)</f>
        <v/>
      </c>
      <c r="C3" s="143"/>
      <c r="D3" s="49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49" t="s">
        <v>32</v>
      </c>
      <c r="J3" s="20" t="str">
        <f>IF(M3="","",1)</f>
        <v/>
      </c>
      <c r="K3" s="143"/>
      <c r="L3" s="49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147"/>
      <c r="B4" s="5" t="str">
        <f>IF(E4="","",2)</f>
        <v/>
      </c>
      <c r="C4" s="144"/>
      <c r="D4" s="50"/>
      <c r="E4" s="24" t="str">
        <f>IFERROR(VLOOKUP(D4,部員登録!$B:$E,2,FALSE),"")</f>
        <v/>
      </c>
      <c r="F4" s="25" t="str">
        <f>IFERROR(VLOOKUP(D4,部員登録!$B:$E,3,FALSE),"")</f>
        <v/>
      </c>
      <c r="G4" s="26" t="str">
        <f>IFERROR(VLOOKUP(D4,部員登録!$B:$E,4,FALSE),"")</f>
        <v/>
      </c>
      <c r="I4" s="147"/>
      <c r="J4" s="5" t="str">
        <f>IF(M4="","",2)</f>
        <v/>
      </c>
      <c r="K4" s="144"/>
      <c r="L4" s="50"/>
      <c r="M4" s="24" t="str">
        <f>IFERROR(VLOOKUP(L4,部員登録!$B:$E,2,FALSE),"")</f>
        <v/>
      </c>
      <c r="N4" s="25" t="str">
        <f>IFERROR(VLOOKUP(L4,部員登録!$B:$E,3,FALSE),"")</f>
        <v/>
      </c>
      <c r="O4" s="26" t="str">
        <f>IFERROR(VLOOKUP(L4,部員登録!$B:$E,4,FALSE),"")</f>
        <v/>
      </c>
    </row>
    <row r="5" spans="1:15" ht="16" thickBot="1">
      <c r="A5" s="150"/>
      <c r="B5" s="28" t="str">
        <f>IF(E5="","",3)</f>
        <v/>
      </c>
      <c r="C5" s="145"/>
      <c r="D5" s="51"/>
      <c r="E5" s="29" t="str">
        <f>IFERROR(VLOOKUP(D5,部員登録!$B:$E,2,FALSE),"")</f>
        <v/>
      </c>
      <c r="F5" s="30" t="str">
        <f>IFERROR(VLOOKUP(D5,部員登録!$B:$E,3,FALSE),"")</f>
        <v/>
      </c>
      <c r="G5" s="31" t="str">
        <f>IFERROR(VLOOKUP(D5,部員登録!$B:$E,4,FALSE),"")</f>
        <v/>
      </c>
      <c r="I5" s="150"/>
      <c r="J5" s="28" t="str">
        <f>IF(M5="","",3)</f>
        <v/>
      </c>
      <c r="K5" s="145"/>
      <c r="L5" s="51"/>
      <c r="M5" s="29" t="str">
        <f>IFERROR(VLOOKUP(L5,部員登録!$B:$E,2,FALSE),"")</f>
        <v/>
      </c>
      <c r="N5" s="30" t="str">
        <f>IFERROR(VLOOKUP(L5,部員登録!$B:$E,3,FALSE),"")</f>
        <v/>
      </c>
      <c r="O5" s="31" t="str">
        <f>IFERROR(VLOOKUP(L5,部員登録!$B:$E,4,FALSE),"")</f>
        <v/>
      </c>
    </row>
    <row r="6" spans="1:15" ht="15">
      <c r="A6" s="146" t="s">
        <v>33</v>
      </c>
      <c r="B6" s="32" t="str">
        <f>IF(E6="","",4)</f>
        <v/>
      </c>
      <c r="C6" s="143"/>
      <c r="D6" s="49"/>
      <c r="E6" s="33" t="str">
        <f>IFERROR(VLOOKUP(D6,部員登録!$B:$E,2,FALSE),"")</f>
        <v/>
      </c>
      <c r="F6" s="34" t="str">
        <f>IFERROR(VLOOKUP(D6,部員登録!$B:$E,3,FALSE),"")</f>
        <v/>
      </c>
      <c r="G6" s="35" t="str">
        <f>IFERROR(VLOOKUP(D6,部員登録!$B:$E,4,FALSE),"")</f>
        <v/>
      </c>
      <c r="I6" s="146" t="s">
        <v>33</v>
      </c>
      <c r="J6" s="32" t="str">
        <f>IF(M6="","",4)</f>
        <v/>
      </c>
      <c r="K6" s="143"/>
      <c r="L6" s="49"/>
      <c r="M6" s="33" t="str">
        <f>IFERROR(VLOOKUP(L6,部員登録!$B:$E,2,FALSE),"")</f>
        <v/>
      </c>
      <c r="N6" s="34" t="str">
        <f>IFERROR(VLOOKUP(L6,部員登録!$B:$E,3,FALSE),"")</f>
        <v/>
      </c>
      <c r="O6" s="35" t="str">
        <f>IFERROR(VLOOKUP(L6,部員登録!$B:$E,4,FALSE),"")</f>
        <v/>
      </c>
    </row>
    <row r="7" spans="1:15" ht="15">
      <c r="A7" s="147"/>
      <c r="B7" s="5" t="str">
        <f>IF(E7="","",5)</f>
        <v/>
      </c>
      <c r="C7" s="144"/>
      <c r="D7" s="50"/>
      <c r="E7" s="36" t="str">
        <f>IFERROR(VLOOKUP(D7,部員登録!$B:$E,2,FALSE),"")</f>
        <v/>
      </c>
      <c r="F7" s="25" t="str">
        <f>IFERROR(VLOOKUP(D7,部員登録!$B:$E,3,FALSE),"")</f>
        <v/>
      </c>
      <c r="G7" s="26" t="str">
        <f>IFERROR(VLOOKUP(D7,部員登録!$B:$E,4,FALSE),"")</f>
        <v/>
      </c>
      <c r="I7" s="147"/>
      <c r="J7" s="5" t="str">
        <f>IF(M7="","",5)</f>
        <v/>
      </c>
      <c r="K7" s="144"/>
      <c r="L7" s="50"/>
      <c r="M7" s="36" t="str">
        <f>IFERROR(VLOOKUP(L7,部員登録!$B:$E,2,FALSE),"")</f>
        <v/>
      </c>
      <c r="N7" s="25" t="str">
        <f>IFERROR(VLOOKUP(L7,部員登録!$B:$E,3,FALSE),"")</f>
        <v/>
      </c>
      <c r="O7" s="26" t="str">
        <f>IFERROR(VLOOKUP(L7,部員登録!$B:$E,4,FALSE),"")</f>
        <v/>
      </c>
    </row>
    <row r="8" spans="1:15" ht="16" thickBot="1">
      <c r="A8" s="148"/>
      <c r="B8" s="17" t="str">
        <f>IF(E8="","",6)</f>
        <v/>
      </c>
      <c r="C8" s="145"/>
      <c r="D8" s="51"/>
      <c r="E8" s="37" t="str">
        <f>IFERROR(VLOOKUP(D8,部員登録!$B:$E,2,FALSE),"")</f>
        <v/>
      </c>
      <c r="F8" s="18" t="str">
        <f>IFERROR(VLOOKUP(D8,部員登録!$B:$E,3,FALSE),"")</f>
        <v/>
      </c>
      <c r="G8" s="38" t="str">
        <f>IFERROR(VLOOKUP(D8,部員登録!$B:$E,4,FALSE),"")</f>
        <v/>
      </c>
      <c r="I8" s="148"/>
      <c r="J8" s="17" t="str">
        <f>IF(M8="","",6)</f>
        <v/>
      </c>
      <c r="K8" s="145"/>
      <c r="L8" s="51"/>
      <c r="M8" s="37" t="str">
        <f>IFERROR(VLOOKUP(L8,部員登録!$B:$E,2,FALSE),"")</f>
        <v/>
      </c>
      <c r="N8" s="18" t="str">
        <f>IFERROR(VLOOKUP(L8,部員登録!$B:$E,3,FALSE),"")</f>
        <v/>
      </c>
      <c r="O8" s="38" t="str">
        <f>IFERROR(VLOOKUP(L8,部員登録!$B:$E,4,FALSE),"")</f>
        <v/>
      </c>
    </row>
    <row r="9" spans="1:15" ht="15">
      <c r="A9" s="149" t="s">
        <v>34</v>
      </c>
      <c r="B9" s="20" t="str">
        <f>IF(E9="","",7)</f>
        <v/>
      </c>
      <c r="C9" s="143"/>
      <c r="D9" s="49"/>
      <c r="E9" s="39" t="str">
        <f>IFERROR(VLOOKUP(D9,部員登録!$B:$E,2,FALSE),"")</f>
        <v/>
      </c>
      <c r="F9" s="15" t="str">
        <f>IFERROR(VLOOKUP(D9,部員登録!$B:$E,3,FALSE),"")</f>
        <v/>
      </c>
      <c r="G9" s="22" t="str">
        <f>IFERROR(VLOOKUP(D9,部員登録!$B:$E,4,FALSE),"")</f>
        <v/>
      </c>
      <c r="I9" s="149" t="s">
        <v>34</v>
      </c>
      <c r="J9" s="20" t="str">
        <f>IF(M9="","",7)</f>
        <v/>
      </c>
      <c r="K9" s="143"/>
      <c r="L9" s="49"/>
      <c r="M9" s="39" t="str">
        <f>IFERROR(VLOOKUP(L9,部員登録!$B:$E,2,FALSE),"")</f>
        <v/>
      </c>
      <c r="N9" s="15" t="str">
        <f>IFERROR(VLOOKUP(L9,部員登録!$B:$E,3,FALSE),"")</f>
        <v/>
      </c>
      <c r="O9" s="22" t="str">
        <f>IFERROR(VLOOKUP(L9,部員登録!$B:$E,4,FALSE),"")</f>
        <v/>
      </c>
    </row>
    <row r="10" spans="1:15" ht="15">
      <c r="A10" s="147"/>
      <c r="B10" s="5" t="str">
        <f>IF(E10="","",8)</f>
        <v/>
      </c>
      <c r="C10" s="144"/>
      <c r="D10" s="50"/>
      <c r="E10" s="36" t="str">
        <f>IFERROR(VLOOKUP(D10,部員登録!$B:$E,2,FALSE),"")</f>
        <v/>
      </c>
      <c r="F10" s="25" t="str">
        <f>IFERROR(VLOOKUP(D10,部員登録!$B:$E,3,FALSE),"")</f>
        <v/>
      </c>
      <c r="G10" s="26" t="str">
        <f>IFERROR(VLOOKUP(D10,部員登録!$B:$E,4,FALSE),"")</f>
        <v/>
      </c>
      <c r="I10" s="147"/>
      <c r="J10" s="5" t="str">
        <f>IF(M10="","",8)</f>
        <v/>
      </c>
      <c r="K10" s="144"/>
      <c r="L10" s="50"/>
      <c r="M10" s="36" t="str">
        <f>IFERROR(VLOOKUP(L10,部員登録!$B:$E,2,FALSE),"")</f>
        <v/>
      </c>
      <c r="N10" s="25" t="str">
        <f>IFERROR(VLOOKUP(L10,部員登録!$B:$E,3,FALSE),"")</f>
        <v/>
      </c>
      <c r="O10" s="26" t="str">
        <f>IFERROR(VLOOKUP(L10,部員登録!$B:$E,4,FALSE),"")</f>
        <v/>
      </c>
    </row>
    <row r="11" spans="1:15" ht="16" thickBot="1">
      <c r="A11" s="150"/>
      <c r="B11" s="28" t="str">
        <f>IF(E11="","",9)</f>
        <v/>
      </c>
      <c r="C11" s="145"/>
      <c r="D11" s="51"/>
      <c r="E11" s="29" t="str">
        <f>IFERROR(VLOOKUP(D11,部員登録!$B:$E,2,FALSE),"")</f>
        <v/>
      </c>
      <c r="F11" s="30" t="str">
        <f>IFERROR(VLOOKUP(D11,部員登録!$B:$E,3,FALSE),"")</f>
        <v/>
      </c>
      <c r="G11" s="31" t="str">
        <f>IFERROR(VLOOKUP(D11,部員登録!$B:$E,4,FALSE),"")</f>
        <v/>
      </c>
      <c r="I11" s="150"/>
      <c r="J11" s="28" t="str">
        <f>IF(M11="","",9)</f>
        <v/>
      </c>
      <c r="K11" s="145"/>
      <c r="L11" s="51"/>
      <c r="M11" s="29" t="str">
        <f>IFERROR(VLOOKUP(L11,部員登録!$B:$E,2,FALSE),"")</f>
        <v/>
      </c>
      <c r="N11" s="30" t="str">
        <f>IFERROR(VLOOKUP(L11,部員登録!$B:$E,3,FALSE),"")</f>
        <v/>
      </c>
      <c r="O11" s="31" t="str">
        <f>IFERROR(VLOOKUP(L11,部員登録!$B:$E,4,FALSE),"")</f>
        <v/>
      </c>
    </row>
    <row r="12" spans="1:15" ht="15">
      <c r="A12" s="146" t="s">
        <v>35</v>
      </c>
      <c r="B12" s="32" t="str">
        <f>IF(E12="","",10)</f>
        <v/>
      </c>
      <c r="C12" s="143"/>
      <c r="D12" s="49"/>
      <c r="E12" s="33" t="str">
        <f>IFERROR(VLOOKUP(D12,部員登録!$B:$E,2,FALSE),"")</f>
        <v/>
      </c>
      <c r="F12" s="34" t="str">
        <f>IFERROR(VLOOKUP(D12,部員登録!$B:$E,3,FALSE),"")</f>
        <v/>
      </c>
      <c r="G12" s="35" t="str">
        <f>IFERROR(VLOOKUP(D12,部員登録!$B:$E,4,FALSE),"")</f>
        <v/>
      </c>
      <c r="I12" s="146" t="s">
        <v>35</v>
      </c>
      <c r="J12" s="32" t="str">
        <f>IF(M12="","",10)</f>
        <v/>
      </c>
      <c r="K12" s="143"/>
      <c r="L12" s="49"/>
      <c r="M12" s="33" t="str">
        <f>IFERROR(VLOOKUP(L12,部員登録!$B:$E,2,FALSE),"")</f>
        <v/>
      </c>
      <c r="N12" s="34" t="str">
        <f>IFERROR(VLOOKUP(L12,部員登録!$B:$E,3,FALSE),"")</f>
        <v/>
      </c>
      <c r="O12" s="35" t="str">
        <f>IFERROR(VLOOKUP(L12,部員登録!$B:$E,4,FALSE),"")</f>
        <v/>
      </c>
    </row>
    <row r="13" spans="1:15" ht="15">
      <c r="A13" s="147"/>
      <c r="B13" s="5" t="str">
        <f>IF(E13="","",11)</f>
        <v/>
      </c>
      <c r="C13" s="144"/>
      <c r="D13" s="50"/>
      <c r="E13" s="36" t="str">
        <f>IFERROR(VLOOKUP(D13,部員登録!$B:$E,2,FALSE),"")</f>
        <v/>
      </c>
      <c r="F13" s="25" t="str">
        <f>IFERROR(VLOOKUP(D13,部員登録!$B:$E,3,FALSE),"")</f>
        <v/>
      </c>
      <c r="G13" s="26" t="str">
        <f>IFERROR(VLOOKUP(D13,部員登録!$B:$E,4,FALSE),"")</f>
        <v/>
      </c>
      <c r="I13" s="147"/>
      <c r="J13" s="5" t="str">
        <f>IF(M13="","",11)</f>
        <v/>
      </c>
      <c r="K13" s="144"/>
      <c r="L13" s="50"/>
      <c r="M13" s="36" t="str">
        <f>IFERROR(VLOOKUP(L13,部員登録!$B:$E,2,FALSE),"")</f>
        <v/>
      </c>
      <c r="N13" s="25" t="str">
        <f>IFERROR(VLOOKUP(L13,部員登録!$B:$E,3,FALSE),"")</f>
        <v/>
      </c>
      <c r="O13" s="26" t="str">
        <f>IFERROR(VLOOKUP(L13,部員登録!$B:$E,4,FALSE),"")</f>
        <v/>
      </c>
    </row>
    <row r="14" spans="1:15" ht="15" thickBot="1">
      <c r="A14" s="148"/>
      <c r="B14" s="17" t="str">
        <f>IF(E14="","",12)</f>
        <v/>
      </c>
      <c r="C14" s="145"/>
      <c r="D14" s="51"/>
      <c r="E14" s="40" t="str">
        <f>IFERROR(VLOOKUP(D14,部員登録!$B:$E,2,FALSE),"")</f>
        <v/>
      </c>
      <c r="F14" s="18" t="str">
        <f>IFERROR(VLOOKUP(D14,部員登録!$B:$E,3,FALSE),"")</f>
        <v/>
      </c>
      <c r="G14" s="38" t="str">
        <f>IFERROR(VLOOKUP(D14,部員登録!$B:$E,4,FALSE),"")</f>
        <v/>
      </c>
      <c r="I14" s="148"/>
      <c r="J14" s="17" t="str">
        <f>IF(M14="","",12)</f>
        <v/>
      </c>
      <c r="K14" s="145"/>
      <c r="L14" s="51"/>
      <c r="M14" s="40" t="str">
        <f>IFERROR(VLOOKUP(L14,部員登録!$B:$E,2,FALSE),"")</f>
        <v/>
      </c>
      <c r="N14" s="18" t="str">
        <f>IFERROR(VLOOKUP(L14,部員登録!$B:$E,3,FALSE),"")</f>
        <v/>
      </c>
      <c r="O14" s="38" t="str">
        <f>IFERROR(VLOOKUP(L14,部員登録!$B:$E,4,FALSE),"")</f>
        <v/>
      </c>
    </row>
    <row r="15" spans="1:15">
      <c r="A15" s="149" t="s">
        <v>36</v>
      </c>
      <c r="B15" s="20" t="str">
        <f>IF(E15="","",13)</f>
        <v/>
      </c>
      <c r="C15" s="143"/>
      <c r="D15" s="49"/>
      <c r="E15" s="21" t="str">
        <f>IFERROR(VLOOKUP(D15,部員登録!$B:$E,2,FALSE),"")</f>
        <v/>
      </c>
      <c r="F15" s="15" t="str">
        <f>IFERROR(VLOOKUP(D15,部員登録!$B:$E,3,FALSE),"")</f>
        <v/>
      </c>
      <c r="G15" s="22" t="str">
        <f>IFERROR(VLOOKUP(D15,部員登録!$B:$E,4,FALSE),"")</f>
        <v/>
      </c>
      <c r="I15" s="149" t="s">
        <v>36</v>
      </c>
      <c r="J15" s="20" t="str">
        <f>IF(M15="","",13)</f>
        <v/>
      </c>
      <c r="K15" s="143"/>
      <c r="L15" s="49"/>
      <c r="M15" s="21" t="str">
        <f>IFERROR(VLOOKUP(L15,部員登録!$B:$E,2,FALSE),"")</f>
        <v/>
      </c>
      <c r="N15" s="15" t="str">
        <f>IFERROR(VLOOKUP(L15,部員登録!$B:$E,3,FALSE),"")</f>
        <v/>
      </c>
      <c r="O15" s="22" t="str">
        <f>IFERROR(VLOOKUP(L15,部員登録!$B:$E,4,FALSE),"")</f>
        <v/>
      </c>
    </row>
    <row r="16" spans="1:15">
      <c r="A16" s="147"/>
      <c r="B16" s="5" t="str">
        <f>IF(E16="","",14)</f>
        <v/>
      </c>
      <c r="C16" s="144"/>
      <c r="D16" s="50"/>
      <c r="E16" s="24" t="str">
        <f>IFERROR(VLOOKUP(D16,部員登録!$B:$E,2,FALSE),"")</f>
        <v/>
      </c>
      <c r="F16" s="25" t="str">
        <f>IFERROR(VLOOKUP(D16,部員登録!$B:$E,3,FALSE),"")</f>
        <v/>
      </c>
      <c r="G16" s="26" t="str">
        <f>IFERROR(VLOOKUP(D16,部員登録!$B:$E,4,FALSE),"")</f>
        <v/>
      </c>
      <c r="I16" s="147"/>
      <c r="J16" s="5" t="str">
        <f>IF(M16="","",14)</f>
        <v/>
      </c>
      <c r="K16" s="144"/>
      <c r="L16" s="50"/>
      <c r="M16" s="24" t="str">
        <f>IFERROR(VLOOKUP(L16,部員登録!$B:$E,2,FALSE),"")</f>
        <v/>
      </c>
      <c r="N16" s="25" t="str">
        <f>IFERROR(VLOOKUP(L16,部員登録!$B:$E,3,FALSE),"")</f>
        <v/>
      </c>
      <c r="O16" s="26" t="str">
        <f>IFERROR(VLOOKUP(L16,部員登録!$B:$E,4,FALSE),"")</f>
        <v/>
      </c>
    </row>
    <row r="17" spans="1:15" ht="15" thickBot="1">
      <c r="A17" s="150"/>
      <c r="B17" s="28" t="str">
        <f>IF(E17="","",15)</f>
        <v/>
      </c>
      <c r="C17" s="145"/>
      <c r="D17" s="51"/>
      <c r="E17" s="41" t="str">
        <f>IFERROR(VLOOKUP(D17,部員登録!$B:$E,2,FALSE),"")</f>
        <v/>
      </c>
      <c r="F17" s="30" t="str">
        <f>IFERROR(VLOOKUP(D17,部員登録!$B:$E,3,FALSE),"")</f>
        <v/>
      </c>
      <c r="G17" s="31" t="str">
        <f>IFERROR(VLOOKUP(D17,部員登録!$B:$E,4,FALSE),"")</f>
        <v/>
      </c>
      <c r="I17" s="150"/>
      <c r="J17" s="28" t="str">
        <f>IF(M17="","",15)</f>
        <v/>
      </c>
      <c r="K17" s="145"/>
      <c r="L17" s="51"/>
      <c r="M17" s="41" t="str">
        <f>IFERROR(VLOOKUP(L17,部員登録!$B:$E,2,FALSE),"")</f>
        <v/>
      </c>
      <c r="N17" s="30" t="str">
        <f>IFERROR(VLOOKUP(L17,部員登録!$B:$E,3,FALSE),"")</f>
        <v/>
      </c>
      <c r="O17" s="31" t="str">
        <f>IFERROR(VLOOKUP(L17,部員登録!$B:$E,4,FALSE),"")</f>
        <v/>
      </c>
    </row>
    <row r="18" spans="1:15">
      <c r="A18" s="146" t="s">
        <v>138</v>
      </c>
      <c r="B18" s="32" t="str">
        <f>IF(E18="","",16)</f>
        <v/>
      </c>
      <c r="C18" s="143"/>
      <c r="D18" s="49"/>
      <c r="E18" s="42" t="str">
        <f>IFERROR(VLOOKUP(D18,部員登録!$B:$E,2,FALSE),"")</f>
        <v/>
      </c>
      <c r="F18" s="34" t="str">
        <f>IFERROR(VLOOKUP(D18,部員登録!$B:$E,3,FALSE),"")</f>
        <v/>
      </c>
      <c r="G18" s="35" t="str">
        <f>IFERROR(VLOOKUP(D18,部員登録!$B:$E,4,FALSE),"")</f>
        <v/>
      </c>
      <c r="I18" s="146" t="s">
        <v>138</v>
      </c>
      <c r="J18" s="32" t="str">
        <f>IF(M18="","",16)</f>
        <v/>
      </c>
      <c r="K18" s="143"/>
      <c r="L18" s="49"/>
      <c r="M18" s="42" t="str">
        <f>IFERROR(VLOOKUP(L18,部員登録!$B:$E,2,FALSE),"")</f>
        <v/>
      </c>
      <c r="N18" s="34" t="str">
        <f>IFERROR(VLOOKUP(L18,部員登録!$B:$E,3,FALSE),"")</f>
        <v/>
      </c>
      <c r="O18" s="35" t="str">
        <f>IFERROR(VLOOKUP(L18,部員登録!$B:$E,4,FALSE),"")</f>
        <v/>
      </c>
    </row>
    <row r="19" spans="1:15">
      <c r="A19" s="147"/>
      <c r="B19" s="5" t="str">
        <f>IF(E19="","",17)</f>
        <v/>
      </c>
      <c r="C19" s="144"/>
      <c r="D19" s="50"/>
      <c r="E19" s="24" t="str">
        <f>IFERROR(VLOOKUP(D19,部員登録!$B:$E,2,FALSE),"")</f>
        <v/>
      </c>
      <c r="F19" s="25" t="str">
        <f>IFERROR(VLOOKUP(D19,部員登録!$B:$E,3,FALSE),"")</f>
        <v/>
      </c>
      <c r="G19" s="26" t="str">
        <f>IFERROR(VLOOKUP(D19,部員登録!$B:$E,4,FALSE),"")</f>
        <v/>
      </c>
      <c r="I19" s="147"/>
      <c r="J19" s="5" t="str">
        <f>IF(M19="","",17)</f>
        <v/>
      </c>
      <c r="K19" s="144"/>
      <c r="L19" s="50"/>
      <c r="M19" s="24" t="str">
        <f>IFERROR(VLOOKUP(L19,部員登録!$B:$E,2,FALSE),"")</f>
        <v/>
      </c>
      <c r="N19" s="25" t="str">
        <f>IFERROR(VLOOKUP(L19,部員登録!$B:$E,3,FALSE),"")</f>
        <v/>
      </c>
      <c r="O19" s="26" t="str">
        <f>IFERROR(VLOOKUP(L19,部員登録!$B:$E,4,FALSE),"")</f>
        <v/>
      </c>
    </row>
    <row r="20" spans="1:15" ht="15" thickBot="1">
      <c r="A20" s="150"/>
      <c r="B20" s="28" t="str">
        <f>IF(E20="","",18)</f>
        <v/>
      </c>
      <c r="C20" s="145"/>
      <c r="D20" s="51"/>
      <c r="E20" s="41" t="str">
        <f>IFERROR(VLOOKUP(D20,部員登録!$B:$E,2,FALSE),"")</f>
        <v/>
      </c>
      <c r="F20" s="30" t="str">
        <f>IFERROR(VLOOKUP(D20,部員登録!$B:$E,3,FALSE),"")</f>
        <v/>
      </c>
      <c r="G20" s="31" t="str">
        <f>IFERROR(VLOOKUP(D20,部員登録!$B:$E,4,FALSE),"")</f>
        <v/>
      </c>
      <c r="I20" s="150"/>
      <c r="J20" s="28" t="str">
        <f>IF(M20="","",18)</f>
        <v/>
      </c>
      <c r="K20" s="145"/>
      <c r="L20" s="51"/>
      <c r="M20" s="41" t="str">
        <f>IFERROR(VLOOKUP(L20,部員登録!$B:$E,2,FALSE),"")</f>
        <v/>
      </c>
      <c r="N20" s="30" t="str">
        <f>IFERROR(VLOOKUP(L20,部員登録!$B:$E,3,FALSE),"")</f>
        <v/>
      </c>
      <c r="O20" s="31" t="str">
        <f>IFERROR(VLOOKUP(L20,部員登録!$B:$E,4,FALSE),"")</f>
        <v/>
      </c>
    </row>
    <row r="21" spans="1:15">
      <c r="E21" s="44"/>
      <c r="G21" s="46"/>
    </row>
    <row r="22" spans="1:15">
      <c r="E22" s="44"/>
      <c r="G22" s="46"/>
    </row>
    <row r="23" spans="1:15">
      <c r="E23" s="44"/>
      <c r="G23" s="46"/>
    </row>
    <row r="24" spans="1:15">
      <c r="D24" s="44"/>
      <c r="E24" s="45"/>
      <c r="F24" s="46"/>
    </row>
    <row r="25" spans="1:15">
      <c r="D25" s="44"/>
      <c r="E25" s="45"/>
      <c r="F25" s="46"/>
    </row>
    <row r="26" spans="1:15">
      <c r="D26" s="44"/>
      <c r="E26" s="45"/>
      <c r="F26" s="46"/>
    </row>
    <row r="27" spans="1:15">
      <c r="D27" s="47"/>
      <c r="E27" s="45"/>
      <c r="F27" s="46"/>
    </row>
    <row r="28" spans="1:15">
      <c r="D28" s="47"/>
      <c r="E28" s="45"/>
      <c r="F28" s="46"/>
    </row>
    <row r="29" spans="1:15">
      <c r="D29" s="47"/>
      <c r="E29" s="45"/>
      <c r="F29" s="46"/>
    </row>
    <row r="30" spans="1:15">
      <c r="D30" s="47"/>
      <c r="E30" s="45"/>
      <c r="F30" s="46"/>
    </row>
    <row r="31" spans="1:15">
      <c r="D31" s="47"/>
      <c r="E31" s="45"/>
      <c r="F31" s="46"/>
    </row>
    <row r="32" spans="1:15">
      <c r="D32" s="48"/>
      <c r="E32" s="45"/>
      <c r="F32" s="46"/>
    </row>
    <row r="33" spans="4:7">
      <c r="D33" s="47"/>
      <c r="E33" s="45"/>
      <c r="F33" s="46"/>
    </row>
    <row r="34" spans="4:7">
      <c r="D34" s="47"/>
      <c r="E34" s="45"/>
      <c r="F34" s="46"/>
    </row>
    <row r="35" spans="4:7">
      <c r="D35" s="47"/>
      <c r="E35" s="45"/>
      <c r="F35" s="46"/>
    </row>
    <row r="36" spans="4:7">
      <c r="D36" s="47"/>
      <c r="E36" s="45"/>
      <c r="F36" s="46"/>
    </row>
    <row r="37" spans="4:7">
      <c r="D37" s="47"/>
      <c r="E37" s="45"/>
      <c r="F37" s="46"/>
    </row>
    <row r="38" spans="4:7">
      <c r="D38" s="47"/>
      <c r="E38" s="45"/>
      <c r="F38" s="46"/>
    </row>
    <row r="39" spans="4:7">
      <c r="D39" s="47"/>
      <c r="E39" s="45"/>
      <c r="F39" s="46"/>
    </row>
    <row r="40" spans="4:7">
      <c r="E40" s="47"/>
      <c r="G40" s="46"/>
    </row>
    <row r="41" spans="4:7">
      <c r="E41" s="47"/>
      <c r="G41" s="46"/>
    </row>
    <row r="42" spans="4:7">
      <c r="E42" s="47"/>
      <c r="G42" s="46"/>
    </row>
    <row r="43" spans="4:7">
      <c r="E43" s="47"/>
      <c r="G43" s="46"/>
    </row>
    <row r="44" spans="4:7">
      <c r="E44" s="47"/>
      <c r="G44" s="46"/>
    </row>
  </sheetData>
  <sheetProtection sheet="1" objects="1" scenarios="1"/>
  <mergeCells count="26">
    <mergeCell ref="A18:A20"/>
    <mergeCell ref="I1:O1"/>
    <mergeCell ref="I3:I5"/>
    <mergeCell ref="I6:I8"/>
    <mergeCell ref="I9:I11"/>
    <mergeCell ref="I12:I14"/>
    <mergeCell ref="I15:I17"/>
    <mergeCell ref="I18:I20"/>
    <mergeCell ref="A3:A5"/>
    <mergeCell ref="A1:G1"/>
    <mergeCell ref="A6:A8"/>
    <mergeCell ref="A9:A11"/>
    <mergeCell ref="A12:A14"/>
    <mergeCell ref="A15:A17"/>
    <mergeCell ref="C3:C5"/>
    <mergeCell ref="C6:C8"/>
    <mergeCell ref="C9:C11"/>
    <mergeCell ref="C12:C14"/>
    <mergeCell ref="C15:C17"/>
    <mergeCell ref="C18:C20"/>
    <mergeCell ref="K3:K5"/>
    <mergeCell ref="K6:K8"/>
    <mergeCell ref="K9:K11"/>
    <mergeCell ref="K12:K14"/>
    <mergeCell ref="K15:K17"/>
    <mergeCell ref="K18:K20"/>
  </mergeCells>
  <phoneticPr fontId="1"/>
  <conditionalFormatting sqref="K18:L20 K3:K17 C18:D20 C3:C17">
    <cfRule type="cellIs" dxfId="16" priority="12" stopIfTrue="1" operator="equal">
      <formula>""</formula>
    </cfRule>
  </conditionalFormatting>
  <conditionalFormatting sqref="L15:L17">
    <cfRule type="cellIs" dxfId="15" priority="8" stopIfTrue="1" operator="equal">
      <formula>""</formula>
    </cfRule>
  </conditionalFormatting>
  <conditionalFormatting sqref="L3:L14">
    <cfRule type="cellIs" dxfId="14" priority="7" stopIfTrue="1" operator="equal">
      <formula>""</formula>
    </cfRule>
  </conditionalFormatting>
  <conditionalFormatting sqref="D12:D14">
    <cfRule type="cellIs" dxfId="13" priority="5" stopIfTrue="1" operator="equal">
      <formula>""</formula>
    </cfRule>
  </conditionalFormatting>
  <conditionalFormatting sqref="D9:D11">
    <cfRule type="cellIs" dxfId="12" priority="4" stopIfTrue="1" operator="equal">
      <formula>""</formula>
    </cfRule>
  </conditionalFormatting>
  <conditionalFormatting sqref="D3:D5">
    <cfRule type="cellIs" dxfId="11" priority="3" stopIfTrue="1" operator="equal">
      <formula>""</formula>
    </cfRule>
  </conditionalFormatting>
  <conditionalFormatting sqref="D6:D8">
    <cfRule type="cellIs" dxfId="10" priority="2" stopIfTrue="1" operator="equal">
      <formula>""</formula>
    </cfRule>
  </conditionalFormatting>
  <conditionalFormatting sqref="D15:D17">
    <cfRule type="cellIs" dxfId="9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AD126"/>
  <sheetViews>
    <sheetView tabSelected="1" view="pageBreakPreview" topLeftCell="A98" zoomScale="70" zoomScaleNormal="100" zoomScaleSheetLayoutView="70" workbookViewId="0">
      <selection activeCell="AC115" sqref="AC115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3" customWidth="1"/>
    <col min="5" max="5" width="8.6640625" style="53" customWidth="1"/>
    <col min="6" max="6" width="1.1640625" style="53" customWidth="1"/>
    <col min="7" max="7" width="3.6640625" style="53" customWidth="1"/>
    <col min="8" max="22" width="4.1640625" style="53" customWidth="1"/>
    <col min="23" max="23" width="2.6640625" style="53" customWidth="1"/>
    <col min="24" max="24" width="7.5" style="53" customWidth="1"/>
    <col min="25" max="28" width="2.6640625" style="53" customWidth="1"/>
    <col min="29" max="29" width="8.1640625" style="54" customWidth="1"/>
    <col min="30" max="30" width="4.83203125" style="53" bestFit="1" customWidth="1"/>
    <col min="31" max="52" width="2.6640625" style="53" customWidth="1"/>
    <col min="53" max="16384" width="8.83203125" style="53"/>
  </cols>
  <sheetData>
    <row r="1" spans="1:30" ht="34.5" customHeight="1"/>
    <row r="2" spans="1:30" ht="24.75" customHeight="1">
      <c r="A2" s="169" t="s">
        <v>12</v>
      </c>
      <c r="B2" s="169"/>
      <c r="C2" s="169"/>
      <c r="D2" s="171" t="str">
        <f>基本登録!$B$8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174" t="s">
        <v>24</v>
      </c>
      <c r="W2" s="175"/>
      <c r="X2" s="176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153" t="str">
        <f>IF(VLOOKUP(AC10,関東予選!$B:$G,2,FALSE)="","",VLOOKUP(AC10,関東予選!$B:$G,2,FALSE))</f>
        <v/>
      </c>
      <c r="W3" s="154"/>
      <c r="X3" s="155"/>
    </row>
    <row r="4" spans="1:30" ht="27" customHeight="1">
      <c r="A4" s="177" t="s">
        <v>23</v>
      </c>
      <c r="B4" s="178"/>
      <c r="C4" s="179"/>
      <c r="D4" s="161"/>
      <c r="E4" s="60" t="s">
        <v>22</v>
      </c>
      <c r="F4" s="161"/>
      <c r="G4" s="174" t="s">
        <v>21</v>
      </c>
      <c r="H4" s="175"/>
      <c r="I4" s="176"/>
      <c r="J4" s="183" t="str">
        <f>基本登録!$B$2</f>
        <v>基本登録シートの学校番号に入力して下さい</v>
      </c>
      <c r="K4" s="184"/>
      <c r="L4" s="184"/>
      <c r="M4" s="184"/>
      <c r="N4" s="184"/>
      <c r="O4" s="184"/>
      <c r="P4" s="184"/>
      <c r="Q4" s="184"/>
      <c r="R4" s="184"/>
      <c r="S4" s="184"/>
      <c r="T4" s="185"/>
      <c r="U4" s="61"/>
      <c r="V4" s="156"/>
      <c r="W4" s="157"/>
      <c r="X4" s="158"/>
    </row>
    <row r="5" spans="1:30" ht="9.75" customHeight="1">
      <c r="A5" s="186">
        <f>基本登録!$B$1</f>
        <v>0</v>
      </c>
      <c r="B5" s="187"/>
      <c r="C5" s="188"/>
      <c r="D5" s="180"/>
      <c r="E5" s="195" t="s">
        <v>50</v>
      </c>
      <c r="F5" s="182"/>
      <c r="G5" s="198" t="s">
        <v>20</v>
      </c>
      <c r="H5" s="199"/>
      <c r="I5" s="200"/>
      <c r="J5" s="204">
        <f>基本登録!$B$3</f>
        <v>0</v>
      </c>
      <c r="K5" s="205"/>
      <c r="L5" s="205"/>
      <c r="M5" s="205"/>
      <c r="N5" s="205"/>
      <c r="O5" s="205"/>
      <c r="P5" s="205"/>
      <c r="Q5" s="205"/>
      <c r="R5" s="205"/>
      <c r="S5" s="205"/>
      <c r="T5" s="206"/>
      <c r="U5" s="159"/>
      <c r="V5" s="160"/>
      <c r="W5" s="160"/>
      <c r="X5" s="160"/>
    </row>
    <row r="6" spans="1:30" ht="16.5" customHeight="1">
      <c r="A6" s="189"/>
      <c r="B6" s="190"/>
      <c r="C6" s="191"/>
      <c r="D6" s="180"/>
      <c r="E6" s="196"/>
      <c r="F6" s="182"/>
      <c r="G6" s="201"/>
      <c r="H6" s="202"/>
      <c r="I6" s="203"/>
      <c r="J6" s="207"/>
      <c r="K6" s="208"/>
      <c r="L6" s="208"/>
      <c r="M6" s="208"/>
      <c r="N6" s="208"/>
      <c r="O6" s="208"/>
      <c r="P6" s="208"/>
      <c r="Q6" s="208"/>
      <c r="R6" s="208"/>
      <c r="S6" s="208"/>
      <c r="T6" s="209"/>
      <c r="U6" s="161"/>
      <c r="V6" s="163" t="s">
        <v>19</v>
      </c>
      <c r="W6" s="165" t="s">
        <v>11</v>
      </c>
      <c r="X6" s="166"/>
    </row>
    <row r="7" spans="1:30" ht="27" customHeight="1">
      <c r="A7" s="192"/>
      <c r="B7" s="193"/>
      <c r="C7" s="194"/>
      <c r="D7" s="181"/>
      <c r="E7" s="197"/>
      <c r="F7" s="162"/>
      <c r="G7" s="210" t="s">
        <v>18</v>
      </c>
      <c r="H7" s="211"/>
      <c r="I7" s="212"/>
      <c r="J7" s="55" t="s">
        <v>32</v>
      </c>
      <c r="K7" s="56"/>
      <c r="L7" s="56"/>
      <c r="M7" s="56"/>
      <c r="N7" s="56"/>
      <c r="O7" s="56"/>
      <c r="P7" s="56" t="s">
        <v>38</v>
      </c>
      <c r="Q7" s="63"/>
      <c r="R7" s="56" t="s">
        <v>39</v>
      </c>
      <c r="S7" s="64"/>
      <c r="T7" s="65"/>
      <c r="U7" s="162"/>
      <c r="V7" s="164"/>
      <c r="W7" s="167"/>
      <c r="X7" s="168"/>
    </row>
    <row r="8" spans="1:30" ht="4.5" customHeight="1"/>
    <row r="9" spans="1:30" ht="21.75" customHeight="1">
      <c r="A9" s="66" t="s">
        <v>10</v>
      </c>
      <c r="B9" s="213" t="s">
        <v>9</v>
      </c>
      <c r="C9" s="214"/>
      <c r="D9" s="214"/>
      <c r="E9" s="214"/>
      <c r="F9" s="215"/>
      <c r="G9" s="67" t="s">
        <v>8</v>
      </c>
      <c r="H9" s="68"/>
      <c r="I9" s="216" t="str">
        <f>IFERROR(VLOOKUP(D2,基本登録!$B$8:$G$13,5,FALSE),"")</f>
        <v>予選</v>
      </c>
      <c r="J9" s="216"/>
      <c r="K9" s="216"/>
      <c r="L9" s="69"/>
      <c r="M9" s="68"/>
      <c r="N9" s="216" t="str">
        <f>IFERROR(VLOOKUP(D2,基本登録!$B$8:$G$13,6,FALSE),"")</f>
        <v>準決勝</v>
      </c>
      <c r="O9" s="216"/>
      <c r="P9" s="216"/>
      <c r="Q9" s="69"/>
      <c r="R9" s="68"/>
      <c r="S9" s="216"/>
      <c r="T9" s="216"/>
      <c r="U9" s="216"/>
      <c r="V9" s="69"/>
      <c r="W9" s="217" t="s">
        <v>7</v>
      </c>
      <c r="X9" s="218"/>
    </row>
    <row r="10" spans="1:30" ht="21.75" customHeight="1">
      <c r="A10" s="71" t="str">
        <f>基本登録!$A$16</f>
        <v>１</v>
      </c>
      <c r="B10" s="219" t="str">
        <f>IF('関東予選（男子）'!AC10="","",VLOOKUP(AC10,関東予選!$B:$G,4,FALSE))</f>
        <v/>
      </c>
      <c r="C10" s="220"/>
      <c r="D10" s="220"/>
      <c r="E10" s="220"/>
      <c r="F10" s="221"/>
      <c r="G10" s="72" t="str">
        <f>IF('関東予選（男子）'!AC10="","",VLOOKUP(AC10,関東予選!$B:$G,5,FALSE))</f>
        <v/>
      </c>
      <c r="H10" s="62"/>
      <c r="I10" s="62"/>
      <c r="J10" s="62"/>
      <c r="K10" s="73"/>
      <c r="L10" s="74"/>
      <c r="M10" s="62"/>
      <c r="N10" s="62"/>
      <c r="O10" s="62"/>
      <c r="P10" s="73"/>
      <c r="Q10" s="74"/>
      <c r="R10" s="62"/>
      <c r="S10" s="62"/>
      <c r="T10" s="62"/>
      <c r="U10" s="73"/>
      <c r="V10" s="74"/>
      <c r="W10" s="222"/>
      <c r="X10" s="223"/>
      <c r="AC10" s="54" t="str">
        <f>関東予選!B3</f>
        <v/>
      </c>
      <c r="AD10" s="75"/>
    </row>
    <row r="11" spans="1:30" ht="21.75" customHeight="1">
      <c r="A11" s="66" t="str">
        <f>基本登録!$A$17</f>
        <v>２</v>
      </c>
      <c r="B11" s="219" t="str">
        <f>IF('関東予選（男子）'!AC11="","",VLOOKUP(AC11,関東予選!$B:$G,4,FALSE))</f>
        <v/>
      </c>
      <c r="C11" s="220"/>
      <c r="D11" s="220"/>
      <c r="E11" s="220"/>
      <c r="F11" s="221"/>
      <c r="G11" s="72" t="str">
        <f>IF('関東予選（男子）'!AC11="","",VLOOKUP(AC11,関東予選!$B:$G,5,FALSE))</f>
        <v/>
      </c>
      <c r="H11" s="62"/>
      <c r="I11" s="62"/>
      <c r="J11" s="62"/>
      <c r="K11" s="73"/>
      <c r="L11" s="74"/>
      <c r="M11" s="62"/>
      <c r="N11" s="62"/>
      <c r="O11" s="62"/>
      <c r="P11" s="73"/>
      <c r="Q11" s="74"/>
      <c r="R11" s="62"/>
      <c r="S11" s="62"/>
      <c r="T11" s="62"/>
      <c r="U11" s="73"/>
      <c r="V11" s="74"/>
      <c r="W11" s="222"/>
      <c r="X11" s="223"/>
      <c r="AC11" s="54" t="str">
        <f>関東予選!B4</f>
        <v/>
      </c>
    </row>
    <row r="12" spans="1:30" ht="21.75" customHeight="1">
      <c r="A12" s="66" t="str">
        <f>基本登録!$A$18</f>
        <v>３</v>
      </c>
      <c r="B12" s="219" t="str">
        <f>IF('関東予選（男子）'!AC12="","",VLOOKUP(AC12,関東予選!$B:$G,4,FALSE))</f>
        <v/>
      </c>
      <c r="C12" s="220"/>
      <c r="D12" s="220"/>
      <c r="E12" s="220"/>
      <c r="F12" s="221"/>
      <c r="G12" s="72" t="str">
        <f>IF('関東予選（男子）'!AC12="","",VLOOKUP(AC12,関東予選!$B:$G,5,FALSE))</f>
        <v/>
      </c>
      <c r="H12" s="62"/>
      <c r="I12" s="62"/>
      <c r="J12" s="62"/>
      <c r="K12" s="73"/>
      <c r="L12" s="74"/>
      <c r="M12" s="62"/>
      <c r="N12" s="62"/>
      <c r="O12" s="62"/>
      <c r="P12" s="73"/>
      <c r="Q12" s="74"/>
      <c r="R12" s="62"/>
      <c r="S12" s="62"/>
      <c r="T12" s="62"/>
      <c r="U12" s="73"/>
      <c r="V12" s="74"/>
      <c r="W12" s="222"/>
      <c r="X12" s="223"/>
      <c r="AC12" s="54" t="str">
        <f>関東予選!B5</f>
        <v/>
      </c>
    </row>
    <row r="13" spans="1:30" ht="21.75" customHeight="1">
      <c r="A13" s="66" t="str">
        <f>基本登録!$A$19</f>
        <v>４</v>
      </c>
      <c r="B13" s="219" t="str">
        <f>IF('関東予選（男子）'!AC13="","",VLOOKUP(AC13,関東予選!$B:$G,4,FALSE))</f>
        <v/>
      </c>
      <c r="C13" s="220"/>
      <c r="D13" s="220"/>
      <c r="E13" s="220"/>
      <c r="F13" s="221"/>
      <c r="G13" s="72" t="str">
        <f>IF('関東予選（男子）'!AC13="","",VLOOKUP(AC13,関東予選!$B:$G,5,FALSE))</f>
        <v/>
      </c>
      <c r="H13" s="62"/>
      <c r="I13" s="62"/>
      <c r="J13" s="62"/>
      <c r="K13" s="73"/>
      <c r="L13" s="74"/>
      <c r="M13" s="62"/>
      <c r="N13" s="62"/>
      <c r="O13" s="62"/>
      <c r="P13" s="73"/>
      <c r="Q13" s="74"/>
      <c r="R13" s="62"/>
      <c r="S13" s="62"/>
      <c r="T13" s="62"/>
      <c r="U13" s="73"/>
      <c r="V13" s="74"/>
      <c r="W13" s="222"/>
      <c r="X13" s="223"/>
    </row>
    <row r="14" spans="1:30" ht="21.75" customHeight="1">
      <c r="A14" s="66" t="str">
        <f>基本登録!$A$20</f>
        <v>５</v>
      </c>
      <c r="B14" s="219" t="str">
        <f>IF('関東予選（男子）'!AC14="","",VLOOKUP(AC14,関東予選!$B:$G,4,FALSE))</f>
        <v/>
      </c>
      <c r="C14" s="220"/>
      <c r="D14" s="220"/>
      <c r="E14" s="220"/>
      <c r="F14" s="221"/>
      <c r="G14" s="72" t="str">
        <f>IF('関東予選（男子）'!AC14="","",VLOOKUP(AC14,関東予選!$B:$G,5,FALSE))</f>
        <v/>
      </c>
      <c r="H14" s="62"/>
      <c r="I14" s="62"/>
      <c r="J14" s="62"/>
      <c r="K14" s="73"/>
      <c r="L14" s="74"/>
      <c r="M14" s="62"/>
      <c r="N14" s="62"/>
      <c r="O14" s="62"/>
      <c r="P14" s="73"/>
      <c r="Q14" s="74"/>
      <c r="R14" s="62"/>
      <c r="S14" s="62"/>
      <c r="T14" s="62"/>
      <c r="U14" s="73"/>
      <c r="V14" s="74"/>
      <c r="W14" s="222"/>
      <c r="X14" s="223"/>
    </row>
    <row r="15" spans="1:30" ht="21.75" customHeight="1">
      <c r="A15" s="66" t="str">
        <f>基本登録!$A$21</f>
        <v>補</v>
      </c>
      <c r="B15" s="219" t="str">
        <f>IF('関東予選（男子）'!AC15="","",VLOOKUP(AC15,関東予選!$B:$G,4,FALSE))</f>
        <v/>
      </c>
      <c r="C15" s="220"/>
      <c r="D15" s="220"/>
      <c r="E15" s="220"/>
      <c r="F15" s="221"/>
      <c r="G15" s="72" t="str">
        <f>IF('関東予選（男子）'!AC15="","",VLOOKUP(AC15,関東予選!$B:$G,5,FALSE))</f>
        <v/>
      </c>
      <c r="H15" s="76"/>
      <c r="I15" s="76"/>
      <c r="J15" s="76"/>
      <c r="K15" s="70"/>
      <c r="L15" s="74"/>
      <c r="M15" s="76"/>
      <c r="N15" s="76"/>
      <c r="O15" s="76"/>
      <c r="P15" s="70"/>
      <c r="Q15" s="74"/>
      <c r="R15" s="76"/>
      <c r="S15" s="76"/>
      <c r="T15" s="76"/>
      <c r="U15" s="70"/>
      <c r="V15" s="74"/>
      <c r="W15" s="222"/>
      <c r="X15" s="223"/>
    </row>
    <row r="16" spans="1:30" ht="19.5" customHeight="1">
      <c r="A16" s="222"/>
      <c r="B16" s="224"/>
      <c r="C16" s="224"/>
      <c r="D16" s="224"/>
      <c r="E16" s="224"/>
      <c r="F16" s="224"/>
      <c r="G16" s="225"/>
      <c r="H16" s="217" t="s">
        <v>5</v>
      </c>
      <c r="I16" s="226"/>
      <c r="J16" s="226"/>
      <c r="K16" s="226"/>
      <c r="L16" s="74"/>
      <c r="M16" s="217" t="s">
        <v>5</v>
      </c>
      <c r="N16" s="226"/>
      <c r="O16" s="226"/>
      <c r="P16" s="226"/>
      <c r="Q16" s="74"/>
      <c r="R16" s="217" t="s">
        <v>5</v>
      </c>
      <c r="S16" s="226"/>
      <c r="T16" s="226"/>
      <c r="U16" s="226"/>
      <c r="V16" s="74"/>
      <c r="W16" s="222"/>
      <c r="X16" s="223"/>
    </row>
    <row r="17" spans="1:29" ht="24.75" customHeight="1">
      <c r="A17" s="213" t="s">
        <v>4</v>
      </c>
      <c r="B17" s="216"/>
      <c r="C17" s="216"/>
      <c r="D17" s="216"/>
      <c r="E17" s="216"/>
      <c r="F17" s="216"/>
      <c r="G17" s="215"/>
      <c r="H17" s="222"/>
      <c r="I17" s="227"/>
      <c r="J17" s="227"/>
      <c r="K17" s="227"/>
      <c r="L17" s="223"/>
      <c r="M17" s="222"/>
      <c r="N17" s="227"/>
      <c r="O17" s="227"/>
      <c r="P17" s="227"/>
      <c r="Q17" s="223"/>
      <c r="R17" s="222"/>
      <c r="S17" s="227"/>
      <c r="T17" s="227"/>
      <c r="U17" s="227"/>
      <c r="V17" s="223"/>
      <c r="W17" s="222"/>
      <c r="X17" s="223"/>
    </row>
    <row r="18" spans="1:29" ht="4.5" customHeight="1">
      <c r="A18" s="228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32" t="s">
        <v>2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77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4" t="s">
        <v>24</v>
      </c>
      <c r="W23" s="175"/>
      <c r="X23" s="176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153" t="str">
        <f>IF(AC31="","",VLOOKUP(AC31,関東予選!$B$3:$C$20,2,FALSE))</f>
        <v/>
      </c>
      <c r="W24" s="154"/>
      <c r="X24" s="155"/>
    </row>
    <row r="25" spans="1:29" ht="27" customHeight="1">
      <c r="A25" s="177" t="s">
        <v>23</v>
      </c>
      <c r="B25" s="178"/>
      <c r="C25" s="179"/>
      <c r="D25" s="161"/>
      <c r="E25" s="60" t="s">
        <v>22</v>
      </c>
      <c r="F25" s="161"/>
      <c r="G25" s="174" t="s">
        <v>21</v>
      </c>
      <c r="H25" s="175"/>
      <c r="I25" s="176"/>
      <c r="J25" s="183" t="str">
        <f>基本登録!$B$2</f>
        <v>基本登録シートの学校番号に入力して下さい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5"/>
      <c r="U25" s="61"/>
      <c r="V25" s="156"/>
      <c r="W25" s="157"/>
      <c r="X25" s="158"/>
    </row>
    <row r="26" spans="1:29" ht="9.75" customHeight="1">
      <c r="A26" s="186">
        <f>基本登録!$B$1</f>
        <v>0</v>
      </c>
      <c r="B26" s="187"/>
      <c r="C26" s="188"/>
      <c r="D26" s="180"/>
      <c r="E26" s="195" t="s">
        <v>50</v>
      </c>
      <c r="F26" s="182"/>
      <c r="G26" s="198" t="s">
        <v>20</v>
      </c>
      <c r="H26" s="199"/>
      <c r="I26" s="200"/>
      <c r="J26" s="204">
        <f>基本登録!$B$3</f>
        <v>0</v>
      </c>
      <c r="K26" s="205"/>
      <c r="L26" s="205"/>
      <c r="M26" s="205"/>
      <c r="N26" s="205"/>
      <c r="O26" s="205"/>
      <c r="P26" s="205"/>
      <c r="Q26" s="205"/>
      <c r="R26" s="205"/>
      <c r="S26" s="205"/>
      <c r="T26" s="206"/>
      <c r="U26" s="159"/>
      <c r="V26" s="160"/>
      <c r="W26" s="160"/>
      <c r="X26" s="160"/>
    </row>
    <row r="27" spans="1:29" ht="16.5" customHeight="1">
      <c r="A27" s="189"/>
      <c r="B27" s="190"/>
      <c r="C27" s="191"/>
      <c r="D27" s="180"/>
      <c r="E27" s="196"/>
      <c r="F27" s="182"/>
      <c r="G27" s="201"/>
      <c r="H27" s="202"/>
      <c r="I27" s="203"/>
      <c r="J27" s="207"/>
      <c r="K27" s="208"/>
      <c r="L27" s="208"/>
      <c r="M27" s="208"/>
      <c r="N27" s="208"/>
      <c r="O27" s="208"/>
      <c r="P27" s="208"/>
      <c r="Q27" s="208"/>
      <c r="R27" s="208"/>
      <c r="S27" s="208"/>
      <c r="T27" s="209"/>
      <c r="U27" s="161"/>
      <c r="V27" s="163" t="s">
        <v>19</v>
      </c>
      <c r="W27" s="165" t="s">
        <v>11</v>
      </c>
      <c r="X27" s="166"/>
    </row>
    <row r="28" spans="1:29" ht="27" customHeight="1">
      <c r="A28" s="192"/>
      <c r="B28" s="193"/>
      <c r="C28" s="194"/>
      <c r="D28" s="181"/>
      <c r="E28" s="197"/>
      <c r="F28" s="162"/>
      <c r="G28" s="210" t="s">
        <v>18</v>
      </c>
      <c r="H28" s="211"/>
      <c r="I28" s="212"/>
      <c r="J28" s="55"/>
      <c r="K28" s="56" t="s">
        <v>33</v>
      </c>
      <c r="L28" s="56"/>
      <c r="M28" s="56"/>
      <c r="N28" s="56"/>
      <c r="O28" s="56"/>
      <c r="P28" s="56" t="s">
        <v>38</v>
      </c>
      <c r="Q28" s="63"/>
      <c r="R28" s="56" t="s">
        <v>39</v>
      </c>
      <c r="S28" s="64"/>
      <c r="T28" s="65"/>
      <c r="U28" s="162"/>
      <c r="V28" s="164"/>
      <c r="W28" s="167"/>
      <c r="X28" s="168"/>
    </row>
    <row r="29" spans="1:29" ht="4.5" customHeight="1"/>
    <row r="30" spans="1:29" ht="21.75" customHeight="1">
      <c r="A30" s="66" t="s">
        <v>10</v>
      </c>
      <c r="B30" s="213" t="s">
        <v>9</v>
      </c>
      <c r="C30" s="214"/>
      <c r="D30" s="214"/>
      <c r="E30" s="214"/>
      <c r="F30" s="215"/>
      <c r="G30" s="67" t="s">
        <v>8</v>
      </c>
      <c r="H30" s="68"/>
      <c r="I30" s="216" t="str">
        <f>IFERROR(VLOOKUP(D23,基本登録!$B$8:$G$13,5,FALSE),"")</f>
        <v>予選</v>
      </c>
      <c r="J30" s="216"/>
      <c r="K30" s="216"/>
      <c r="L30" s="69"/>
      <c r="M30" s="68"/>
      <c r="N30" s="216" t="str">
        <f>IFERROR(VLOOKUP(D23,基本登録!$B$8:$G$13,6,FALSE),"")</f>
        <v>準決勝</v>
      </c>
      <c r="O30" s="216"/>
      <c r="P30" s="216"/>
      <c r="Q30" s="69"/>
      <c r="R30" s="78"/>
      <c r="S30" s="214"/>
      <c r="T30" s="214"/>
      <c r="U30" s="214"/>
      <c r="V30" s="79"/>
      <c r="W30" s="217" t="s">
        <v>7</v>
      </c>
      <c r="X30" s="218"/>
    </row>
    <row r="31" spans="1:29" ht="21.75" customHeight="1">
      <c r="A31" s="71" t="str">
        <f>基本登録!$A$16</f>
        <v>１</v>
      </c>
      <c r="B31" s="219" t="str">
        <f>IF('関東予選（男子）'!AC31="","",VLOOKUP(AC31,関東予選!$B:$G,4,FALSE))</f>
        <v/>
      </c>
      <c r="C31" s="220"/>
      <c r="D31" s="220"/>
      <c r="E31" s="220"/>
      <c r="F31" s="221"/>
      <c r="G31" s="72" t="str">
        <f>IF('関東予選（男子）'!AC31="","",VLOOKUP(AC31,関東予選!$B:$G,5,FALSE))</f>
        <v/>
      </c>
      <c r="H31" s="62"/>
      <c r="I31" s="62"/>
      <c r="J31" s="62"/>
      <c r="K31" s="73"/>
      <c r="L31" s="74"/>
      <c r="M31" s="62"/>
      <c r="N31" s="62"/>
      <c r="O31" s="62"/>
      <c r="P31" s="73"/>
      <c r="Q31" s="74"/>
      <c r="R31" s="62"/>
      <c r="S31" s="62"/>
      <c r="T31" s="62"/>
      <c r="U31" s="73"/>
      <c r="V31" s="74"/>
      <c r="W31" s="222"/>
      <c r="X31" s="223"/>
      <c r="Y31" s="75"/>
      <c r="AC31" s="54" t="str">
        <f>関東予選!B6</f>
        <v/>
      </c>
    </row>
    <row r="32" spans="1:29" ht="21.75" customHeight="1">
      <c r="A32" s="66" t="str">
        <f>基本登録!$A$17</f>
        <v>２</v>
      </c>
      <c r="B32" s="219" t="str">
        <f>IF('関東予選（男子）'!AC32="","",VLOOKUP(AC32,関東予選!$B:$G,4,FALSE))</f>
        <v/>
      </c>
      <c r="C32" s="220"/>
      <c r="D32" s="220"/>
      <c r="E32" s="220"/>
      <c r="F32" s="221"/>
      <c r="G32" s="72" t="str">
        <f>IF('関東予選（男子）'!AC32="","",VLOOKUP(AC32,関東予選!$B:$G,5,FALSE))</f>
        <v/>
      </c>
      <c r="H32" s="62"/>
      <c r="I32" s="62"/>
      <c r="J32" s="62"/>
      <c r="K32" s="73"/>
      <c r="L32" s="74"/>
      <c r="M32" s="62"/>
      <c r="N32" s="62"/>
      <c r="O32" s="62"/>
      <c r="P32" s="73"/>
      <c r="Q32" s="74"/>
      <c r="R32" s="62"/>
      <c r="S32" s="62"/>
      <c r="T32" s="62"/>
      <c r="U32" s="73"/>
      <c r="V32" s="74"/>
      <c r="W32" s="222"/>
      <c r="X32" s="223"/>
      <c r="AC32" s="54" t="str">
        <f>関東予選!B7</f>
        <v/>
      </c>
    </row>
    <row r="33" spans="1:29" ht="21.75" customHeight="1">
      <c r="A33" s="66" t="str">
        <f>基本登録!$A$18</f>
        <v>３</v>
      </c>
      <c r="B33" s="219" t="str">
        <f>IF('関東予選（男子）'!AC33="","",VLOOKUP(AC33,関東予選!$B:$G,4,FALSE))</f>
        <v/>
      </c>
      <c r="C33" s="220"/>
      <c r="D33" s="220"/>
      <c r="E33" s="220"/>
      <c r="F33" s="221"/>
      <c r="G33" s="72" t="str">
        <f>IF('関東予選（男子）'!AC33="","",VLOOKUP(AC33,関東予選!$B:$G,5,FALSE))</f>
        <v/>
      </c>
      <c r="H33" s="62"/>
      <c r="I33" s="62"/>
      <c r="J33" s="62"/>
      <c r="K33" s="73"/>
      <c r="L33" s="74"/>
      <c r="M33" s="62"/>
      <c r="N33" s="62"/>
      <c r="O33" s="62"/>
      <c r="P33" s="73"/>
      <c r="Q33" s="74"/>
      <c r="R33" s="62"/>
      <c r="S33" s="62"/>
      <c r="T33" s="62"/>
      <c r="U33" s="73"/>
      <c r="V33" s="74"/>
      <c r="W33" s="222"/>
      <c r="X33" s="223"/>
      <c r="AC33" s="54" t="str">
        <f>関東予選!B8</f>
        <v/>
      </c>
    </row>
    <row r="34" spans="1:29" ht="21.75" customHeight="1">
      <c r="A34" s="66" t="str">
        <f>基本登録!$A$19</f>
        <v>４</v>
      </c>
      <c r="B34" s="219" t="str">
        <f>IF('関東予選（男子）'!AC34="","",VLOOKUP(AC34,関東予選!$B:$G,4,FALSE))</f>
        <v/>
      </c>
      <c r="C34" s="220"/>
      <c r="D34" s="220"/>
      <c r="E34" s="220"/>
      <c r="F34" s="221"/>
      <c r="G34" s="72" t="str">
        <f>IF('関東予選（男子）'!AC34="","",VLOOKUP(AC34,関東予選!$B:$G,5,FALSE))</f>
        <v/>
      </c>
      <c r="H34" s="62"/>
      <c r="I34" s="62"/>
      <c r="J34" s="62"/>
      <c r="K34" s="73"/>
      <c r="L34" s="74"/>
      <c r="M34" s="62"/>
      <c r="N34" s="62"/>
      <c r="O34" s="62"/>
      <c r="P34" s="73"/>
      <c r="Q34" s="74"/>
      <c r="R34" s="62"/>
      <c r="S34" s="62"/>
      <c r="T34" s="62"/>
      <c r="U34" s="73"/>
      <c r="V34" s="74"/>
      <c r="W34" s="222"/>
      <c r="X34" s="223"/>
    </row>
    <row r="35" spans="1:29" ht="21.75" customHeight="1">
      <c r="A35" s="66" t="str">
        <f>基本登録!$A$20</f>
        <v>５</v>
      </c>
      <c r="B35" s="219" t="str">
        <f>IF('関東予選（男子）'!AC35="","",VLOOKUP(AC35,関東予選!$B:$G,4,FALSE))</f>
        <v/>
      </c>
      <c r="C35" s="220"/>
      <c r="D35" s="220"/>
      <c r="E35" s="220"/>
      <c r="F35" s="221"/>
      <c r="G35" s="72" t="str">
        <f>IF('関東予選（男子）'!AC35="","",VLOOKUP(AC35,関東予選!$B:$G,5,FALSE))</f>
        <v/>
      </c>
      <c r="H35" s="62"/>
      <c r="I35" s="62"/>
      <c r="J35" s="62"/>
      <c r="K35" s="73"/>
      <c r="L35" s="74"/>
      <c r="M35" s="62"/>
      <c r="N35" s="62"/>
      <c r="O35" s="62"/>
      <c r="P35" s="73"/>
      <c r="Q35" s="74"/>
      <c r="R35" s="62"/>
      <c r="S35" s="62"/>
      <c r="T35" s="62"/>
      <c r="U35" s="73"/>
      <c r="V35" s="74"/>
      <c r="W35" s="222"/>
      <c r="X35" s="223"/>
    </row>
    <row r="36" spans="1:29" ht="21.75" customHeight="1">
      <c r="A36" s="66" t="str">
        <f>基本登録!$A$21</f>
        <v>補</v>
      </c>
      <c r="B36" s="219" t="str">
        <f>IF('関東予選（男子）'!AC36="","",VLOOKUP(AC36,関東予選!$B:$G,4,FALSE))</f>
        <v/>
      </c>
      <c r="C36" s="220"/>
      <c r="D36" s="220"/>
      <c r="E36" s="220"/>
      <c r="F36" s="221"/>
      <c r="G36" s="72" t="str">
        <f>IF('関東予選（男子）'!AC36="","",VLOOKUP(AC36,関東予選!$B:$G,5,FALSE))</f>
        <v/>
      </c>
      <c r="H36" s="76"/>
      <c r="I36" s="76"/>
      <c r="J36" s="76"/>
      <c r="K36" s="70"/>
      <c r="L36" s="74"/>
      <c r="M36" s="76"/>
      <c r="N36" s="76"/>
      <c r="O36" s="76"/>
      <c r="P36" s="70"/>
      <c r="Q36" s="74"/>
      <c r="R36" s="76"/>
      <c r="S36" s="76"/>
      <c r="T36" s="76"/>
      <c r="U36" s="70"/>
      <c r="V36" s="74"/>
      <c r="W36" s="222"/>
      <c r="X36" s="223"/>
    </row>
    <row r="37" spans="1:29" ht="19.5" customHeight="1">
      <c r="A37" s="222"/>
      <c r="B37" s="224"/>
      <c r="C37" s="224"/>
      <c r="D37" s="224"/>
      <c r="E37" s="224"/>
      <c r="F37" s="224"/>
      <c r="G37" s="225"/>
      <c r="H37" s="217" t="s">
        <v>5</v>
      </c>
      <c r="I37" s="226"/>
      <c r="J37" s="226"/>
      <c r="K37" s="226"/>
      <c r="L37" s="74"/>
      <c r="M37" s="217" t="s">
        <v>5</v>
      </c>
      <c r="N37" s="226"/>
      <c r="O37" s="226"/>
      <c r="P37" s="226"/>
      <c r="Q37" s="74"/>
      <c r="R37" s="217" t="s">
        <v>5</v>
      </c>
      <c r="S37" s="226"/>
      <c r="T37" s="226"/>
      <c r="U37" s="226"/>
      <c r="V37" s="74"/>
      <c r="W37" s="222"/>
      <c r="X37" s="223"/>
    </row>
    <row r="38" spans="1:29" ht="24.75" customHeight="1">
      <c r="A38" s="213" t="s">
        <v>4</v>
      </c>
      <c r="B38" s="216"/>
      <c r="C38" s="216"/>
      <c r="D38" s="216"/>
      <c r="E38" s="216"/>
      <c r="F38" s="216"/>
      <c r="G38" s="215"/>
      <c r="H38" s="222"/>
      <c r="I38" s="227"/>
      <c r="J38" s="227"/>
      <c r="K38" s="227"/>
      <c r="L38" s="223"/>
      <c r="M38" s="222"/>
      <c r="N38" s="227"/>
      <c r="O38" s="227"/>
      <c r="P38" s="227"/>
      <c r="Q38" s="223"/>
      <c r="R38" s="222"/>
      <c r="S38" s="227"/>
      <c r="T38" s="227"/>
      <c r="U38" s="227"/>
      <c r="V38" s="223"/>
      <c r="W38" s="222"/>
      <c r="X38" s="223"/>
    </row>
    <row r="39" spans="1:29" ht="4.5" customHeight="1">
      <c r="A39" s="228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1:29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9">
      <c r="A41" s="232" t="s">
        <v>2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77"/>
      <c r="R41" s="231"/>
      <c r="S41" s="231"/>
      <c r="T41" s="231"/>
      <c r="U41" s="231"/>
      <c r="V41" s="231"/>
      <c r="W41" s="231"/>
      <c r="X41" s="231"/>
    </row>
    <row r="42" spans="1:29" ht="39.75" customHeight="1"/>
    <row r="43" spans="1:29" ht="34.5" customHeight="1"/>
    <row r="44" spans="1:29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174" t="s">
        <v>24</v>
      </c>
      <c r="W44" s="175"/>
      <c r="X44" s="176"/>
    </row>
    <row r="45" spans="1:29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153" t="str">
        <f>IF(AC52="","",VLOOKUP(AC52,関東予選!$B$3:$C$20,2,FALSE))</f>
        <v/>
      </c>
      <c r="W45" s="154"/>
      <c r="X45" s="155"/>
    </row>
    <row r="46" spans="1:29" ht="27" customHeight="1">
      <c r="A46" s="177" t="s">
        <v>23</v>
      </c>
      <c r="B46" s="178"/>
      <c r="C46" s="179"/>
      <c r="D46" s="161"/>
      <c r="E46" s="60" t="s">
        <v>22</v>
      </c>
      <c r="F46" s="161"/>
      <c r="G46" s="174" t="s">
        <v>21</v>
      </c>
      <c r="H46" s="175"/>
      <c r="I46" s="176"/>
      <c r="J46" s="183" t="str">
        <f>基本登録!$B$2</f>
        <v>基本登録シートの学校番号に入力して下さい</v>
      </c>
      <c r="K46" s="184"/>
      <c r="L46" s="184"/>
      <c r="M46" s="184"/>
      <c r="N46" s="184"/>
      <c r="O46" s="184"/>
      <c r="P46" s="184"/>
      <c r="Q46" s="184"/>
      <c r="R46" s="184"/>
      <c r="S46" s="184"/>
      <c r="T46" s="185"/>
      <c r="U46" s="61"/>
      <c r="V46" s="156"/>
      <c r="W46" s="157"/>
      <c r="X46" s="158"/>
    </row>
    <row r="47" spans="1:29" ht="9.75" customHeight="1">
      <c r="A47" s="186">
        <f>基本登録!$B$1</f>
        <v>0</v>
      </c>
      <c r="B47" s="187"/>
      <c r="C47" s="188"/>
      <c r="D47" s="180"/>
      <c r="E47" s="195" t="s">
        <v>50</v>
      </c>
      <c r="F47" s="182"/>
      <c r="G47" s="198" t="s">
        <v>20</v>
      </c>
      <c r="H47" s="199"/>
      <c r="I47" s="200"/>
      <c r="J47" s="204">
        <f>基本登録!$B$3</f>
        <v>0</v>
      </c>
      <c r="K47" s="205"/>
      <c r="L47" s="205"/>
      <c r="M47" s="205"/>
      <c r="N47" s="205"/>
      <c r="O47" s="205"/>
      <c r="P47" s="205"/>
      <c r="Q47" s="205"/>
      <c r="R47" s="205"/>
      <c r="S47" s="205"/>
      <c r="T47" s="206"/>
      <c r="U47" s="159"/>
      <c r="V47" s="160"/>
      <c r="W47" s="160"/>
      <c r="X47" s="160"/>
    </row>
    <row r="48" spans="1:29" ht="16.5" customHeight="1">
      <c r="A48" s="189"/>
      <c r="B48" s="190"/>
      <c r="C48" s="191"/>
      <c r="D48" s="180"/>
      <c r="E48" s="196"/>
      <c r="F48" s="182"/>
      <c r="G48" s="201"/>
      <c r="H48" s="202"/>
      <c r="I48" s="203"/>
      <c r="J48" s="207"/>
      <c r="K48" s="208"/>
      <c r="L48" s="208"/>
      <c r="M48" s="208"/>
      <c r="N48" s="208"/>
      <c r="O48" s="208"/>
      <c r="P48" s="208"/>
      <c r="Q48" s="208"/>
      <c r="R48" s="208"/>
      <c r="S48" s="208"/>
      <c r="T48" s="209"/>
      <c r="U48" s="161"/>
      <c r="V48" s="163" t="s">
        <v>19</v>
      </c>
      <c r="W48" s="165" t="s">
        <v>11</v>
      </c>
      <c r="X48" s="166"/>
    </row>
    <row r="49" spans="1:29" ht="27" customHeight="1">
      <c r="A49" s="192"/>
      <c r="B49" s="193"/>
      <c r="C49" s="194"/>
      <c r="D49" s="181"/>
      <c r="E49" s="197"/>
      <c r="F49" s="162"/>
      <c r="G49" s="210" t="s">
        <v>18</v>
      </c>
      <c r="H49" s="211"/>
      <c r="I49" s="212"/>
      <c r="J49" s="55"/>
      <c r="K49" s="56"/>
      <c r="L49" s="56" t="s">
        <v>34</v>
      </c>
      <c r="M49" s="56"/>
      <c r="N49" s="56"/>
      <c r="O49" s="56"/>
      <c r="P49" s="56" t="s">
        <v>38</v>
      </c>
      <c r="Q49" s="63"/>
      <c r="R49" s="56" t="s">
        <v>39</v>
      </c>
      <c r="S49" s="64"/>
      <c r="T49" s="65"/>
      <c r="U49" s="162"/>
      <c r="V49" s="164"/>
      <c r="W49" s="167"/>
      <c r="X49" s="168"/>
    </row>
    <row r="50" spans="1:29" ht="4.5" customHeight="1"/>
    <row r="51" spans="1:29" ht="21.75" customHeight="1">
      <c r="A51" s="66" t="s">
        <v>10</v>
      </c>
      <c r="B51" s="213" t="s">
        <v>9</v>
      </c>
      <c r="C51" s="214"/>
      <c r="D51" s="214"/>
      <c r="E51" s="214"/>
      <c r="F51" s="215"/>
      <c r="G51" s="67" t="s">
        <v>8</v>
      </c>
      <c r="H51" s="68"/>
      <c r="I51" s="216" t="str">
        <f>IFERROR(VLOOKUP(D44,基本登録!$B$8:$G$13,5,FALSE),"")</f>
        <v>予選</v>
      </c>
      <c r="J51" s="216"/>
      <c r="K51" s="216"/>
      <c r="L51" s="69"/>
      <c r="M51" s="68"/>
      <c r="N51" s="216" t="str">
        <f>IFERROR(VLOOKUP(D44,基本登録!$B$8:$G$13,6,FALSE),"")</f>
        <v>準決勝</v>
      </c>
      <c r="O51" s="216"/>
      <c r="P51" s="216"/>
      <c r="Q51" s="69"/>
      <c r="R51" s="78"/>
      <c r="S51" s="214"/>
      <c r="T51" s="214"/>
      <c r="U51" s="214"/>
      <c r="V51" s="79"/>
      <c r="W51" s="217" t="s">
        <v>7</v>
      </c>
      <c r="X51" s="218"/>
    </row>
    <row r="52" spans="1:29" ht="21.75" customHeight="1">
      <c r="A52" s="71" t="str">
        <f>基本登録!$A$16</f>
        <v>１</v>
      </c>
      <c r="B52" s="219" t="str">
        <f>IF('関東予選（男子）'!AC52="","",VLOOKUP(AC52,関東予選!$B:$G,4,FALSE))</f>
        <v/>
      </c>
      <c r="C52" s="220"/>
      <c r="D52" s="220"/>
      <c r="E52" s="220"/>
      <c r="F52" s="221"/>
      <c r="G52" s="72" t="str">
        <f>IF('関東予選（男子）'!AC52="","",VLOOKUP(AC52,関東予選!$B:$G,5,FALSE))</f>
        <v/>
      </c>
      <c r="H52" s="62"/>
      <c r="I52" s="62"/>
      <c r="J52" s="62"/>
      <c r="K52" s="73"/>
      <c r="L52" s="74"/>
      <c r="M52" s="62"/>
      <c r="N52" s="62"/>
      <c r="O52" s="62"/>
      <c r="P52" s="73"/>
      <c r="Q52" s="74"/>
      <c r="R52" s="62"/>
      <c r="S52" s="62"/>
      <c r="T52" s="62"/>
      <c r="U52" s="73"/>
      <c r="V52" s="74"/>
      <c r="W52" s="222"/>
      <c r="X52" s="223"/>
      <c r="Y52" s="75"/>
      <c r="AC52" s="54" t="str">
        <f>関東予選!B9</f>
        <v/>
      </c>
    </row>
    <row r="53" spans="1:29" ht="21.75" customHeight="1">
      <c r="A53" s="66" t="str">
        <f>基本登録!$A$17</f>
        <v>２</v>
      </c>
      <c r="B53" s="219" t="str">
        <f>IF('関東予選（男子）'!AC53="","",VLOOKUP(AC53,関東予選!$B:$G,4,FALSE))</f>
        <v/>
      </c>
      <c r="C53" s="220"/>
      <c r="D53" s="220"/>
      <c r="E53" s="220"/>
      <c r="F53" s="221"/>
      <c r="G53" s="72" t="str">
        <f>IF('関東予選（男子）'!AC53="","",VLOOKUP(AC53,関東予選!$B:$G,5,FALSE))</f>
        <v/>
      </c>
      <c r="H53" s="62"/>
      <c r="I53" s="62"/>
      <c r="J53" s="62"/>
      <c r="K53" s="73"/>
      <c r="L53" s="74"/>
      <c r="M53" s="62"/>
      <c r="N53" s="62"/>
      <c r="O53" s="62"/>
      <c r="P53" s="73"/>
      <c r="Q53" s="74"/>
      <c r="R53" s="62"/>
      <c r="S53" s="62"/>
      <c r="T53" s="62"/>
      <c r="U53" s="73"/>
      <c r="V53" s="74"/>
      <c r="W53" s="222"/>
      <c r="X53" s="223"/>
      <c r="AC53" s="54" t="str">
        <f>関東予選!B10</f>
        <v/>
      </c>
    </row>
    <row r="54" spans="1:29" ht="21.75" customHeight="1">
      <c r="A54" s="66" t="str">
        <f>基本登録!$A$18</f>
        <v>３</v>
      </c>
      <c r="B54" s="219" t="str">
        <f>IF('関東予選（男子）'!AC54="","",VLOOKUP(AC54,関東予選!$B:$G,4,FALSE))</f>
        <v/>
      </c>
      <c r="C54" s="220"/>
      <c r="D54" s="220"/>
      <c r="E54" s="220"/>
      <c r="F54" s="221"/>
      <c r="G54" s="72" t="str">
        <f>IF('関東予選（男子）'!AC54="","",VLOOKUP(AC54,関東予選!$B:$G,5,FALSE))</f>
        <v/>
      </c>
      <c r="H54" s="62"/>
      <c r="I54" s="62"/>
      <c r="J54" s="62"/>
      <c r="K54" s="73"/>
      <c r="L54" s="74"/>
      <c r="M54" s="62"/>
      <c r="N54" s="62"/>
      <c r="O54" s="62"/>
      <c r="P54" s="73"/>
      <c r="Q54" s="74"/>
      <c r="R54" s="62"/>
      <c r="S54" s="62"/>
      <c r="T54" s="62"/>
      <c r="U54" s="73"/>
      <c r="V54" s="74"/>
      <c r="W54" s="222"/>
      <c r="X54" s="223"/>
      <c r="AC54" s="54" t="str">
        <f>関東予選!B11</f>
        <v/>
      </c>
    </row>
    <row r="55" spans="1:29" ht="21.75" customHeight="1">
      <c r="A55" s="66" t="str">
        <f>基本登録!$A$19</f>
        <v>４</v>
      </c>
      <c r="B55" s="219" t="str">
        <f>IF('関東予選（男子）'!AC55="","",VLOOKUP(AC55,関東予選!$B:$G,4,FALSE))</f>
        <v/>
      </c>
      <c r="C55" s="220"/>
      <c r="D55" s="220"/>
      <c r="E55" s="220"/>
      <c r="F55" s="221"/>
      <c r="G55" s="72" t="str">
        <f>IF('関東予選（男子）'!AC55="","",VLOOKUP(AC55,関東予選!$B:$G,5,FALSE))</f>
        <v/>
      </c>
      <c r="H55" s="62"/>
      <c r="I55" s="62"/>
      <c r="J55" s="62"/>
      <c r="K55" s="73"/>
      <c r="L55" s="74"/>
      <c r="M55" s="62"/>
      <c r="N55" s="62"/>
      <c r="O55" s="62"/>
      <c r="P55" s="73"/>
      <c r="Q55" s="74"/>
      <c r="R55" s="62"/>
      <c r="S55" s="62"/>
      <c r="T55" s="62"/>
      <c r="U55" s="73"/>
      <c r="V55" s="74"/>
      <c r="W55" s="222"/>
      <c r="X55" s="223"/>
    </row>
    <row r="56" spans="1:29" ht="21.75" customHeight="1">
      <c r="A56" s="66" t="str">
        <f>基本登録!$A$20</f>
        <v>５</v>
      </c>
      <c r="B56" s="219" t="str">
        <f>IF('関東予選（男子）'!AC56="","",VLOOKUP(AC56,関東予選!$B:$G,4,FALSE))</f>
        <v/>
      </c>
      <c r="C56" s="220"/>
      <c r="D56" s="220"/>
      <c r="E56" s="220"/>
      <c r="F56" s="221"/>
      <c r="G56" s="72" t="str">
        <f>IF('関東予選（男子）'!AC56="","",VLOOKUP(AC56,関東予選!$B:$G,5,FALSE))</f>
        <v/>
      </c>
      <c r="H56" s="62"/>
      <c r="I56" s="62"/>
      <c r="J56" s="62"/>
      <c r="K56" s="73"/>
      <c r="L56" s="74"/>
      <c r="M56" s="62"/>
      <c r="N56" s="62"/>
      <c r="O56" s="62"/>
      <c r="P56" s="73"/>
      <c r="Q56" s="74"/>
      <c r="R56" s="62"/>
      <c r="S56" s="62"/>
      <c r="T56" s="62"/>
      <c r="U56" s="73"/>
      <c r="V56" s="74"/>
      <c r="W56" s="222"/>
      <c r="X56" s="223"/>
    </row>
    <row r="57" spans="1:29" ht="21.75" customHeight="1">
      <c r="A57" s="66" t="str">
        <f>基本登録!$A$21</f>
        <v>補</v>
      </c>
      <c r="B57" s="219" t="str">
        <f>IF('関東予選（男子）'!AC57="","",VLOOKUP(AC57,関東予選!$B:$G,4,FALSE))</f>
        <v/>
      </c>
      <c r="C57" s="220"/>
      <c r="D57" s="220"/>
      <c r="E57" s="220"/>
      <c r="F57" s="221"/>
      <c r="G57" s="72" t="str">
        <f>IF('関東予選（男子）'!AC57="","",VLOOKUP(AC57,関東予選!$B:$G,5,FALSE))</f>
        <v/>
      </c>
      <c r="H57" s="76"/>
      <c r="I57" s="76"/>
      <c r="J57" s="76"/>
      <c r="K57" s="70"/>
      <c r="L57" s="74"/>
      <c r="M57" s="76"/>
      <c r="N57" s="76"/>
      <c r="O57" s="76"/>
      <c r="P57" s="70"/>
      <c r="Q57" s="74"/>
      <c r="R57" s="76"/>
      <c r="S57" s="76"/>
      <c r="T57" s="76"/>
      <c r="U57" s="70"/>
      <c r="V57" s="74"/>
      <c r="W57" s="222"/>
      <c r="X57" s="223"/>
    </row>
    <row r="58" spans="1:29" ht="19.5" customHeight="1">
      <c r="A58" s="222"/>
      <c r="B58" s="224"/>
      <c r="C58" s="224"/>
      <c r="D58" s="224"/>
      <c r="E58" s="224"/>
      <c r="F58" s="224"/>
      <c r="G58" s="225"/>
      <c r="H58" s="217" t="s">
        <v>5</v>
      </c>
      <c r="I58" s="226"/>
      <c r="J58" s="226"/>
      <c r="K58" s="226"/>
      <c r="L58" s="74"/>
      <c r="M58" s="217" t="s">
        <v>5</v>
      </c>
      <c r="N58" s="226"/>
      <c r="O58" s="226"/>
      <c r="P58" s="226"/>
      <c r="Q58" s="74"/>
      <c r="R58" s="217" t="s">
        <v>5</v>
      </c>
      <c r="S58" s="226"/>
      <c r="T58" s="226"/>
      <c r="U58" s="226"/>
      <c r="V58" s="74"/>
      <c r="W58" s="222"/>
      <c r="X58" s="223"/>
    </row>
    <row r="59" spans="1:29" ht="24.75" customHeight="1">
      <c r="A59" s="213" t="s">
        <v>4</v>
      </c>
      <c r="B59" s="216"/>
      <c r="C59" s="216"/>
      <c r="D59" s="216"/>
      <c r="E59" s="216"/>
      <c r="F59" s="216"/>
      <c r="G59" s="215"/>
      <c r="H59" s="222"/>
      <c r="I59" s="227"/>
      <c r="J59" s="227"/>
      <c r="K59" s="227"/>
      <c r="L59" s="223"/>
      <c r="M59" s="222"/>
      <c r="N59" s="227"/>
      <c r="O59" s="227"/>
      <c r="P59" s="227"/>
      <c r="Q59" s="223"/>
      <c r="R59" s="222"/>
      <c r="S59" s="227"/>
      <c r="T59" s="227"/>
      <c r="U59" s="227"/>
      <c r="V59" s="223"/>
      <c r="W59" s="222"/>
      <c r="X59" s="223"/>
    </row>
    <row r="60" spans="1:29" ht="4.5" customHeight="1">
      <c r="A60" s="228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32" t="s">
        <v>2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77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174" t="s">
        <v>24</v>
      </c>
      <c r="W65" s="175"/>
      <c r="X65" s="176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153" t="str">
        <f>IF(AC73="","",VLOOKUP(AC73,関東予選!$B$3:$C$20,2,FALSE))</f>
        <v/>
      </c>
      <c r="W66" s="154"/>
      <c r="X66" s="155"/>
    </row>
    <row r="67" spans="1:29" ht="27" customHeight="1">
      <c r="A67" s="177" t="s">
        <v>23</v>
      </c>
      <c r="B67" s="178"/>
      <c r="C67" s="179"/>
      <c r="D67" s="161"/>
      <c r="E67" s="60" t="s">
        <v>22</v>
      </c>
      <c r="F67" s="161"/>
      <c r="G67" s="174" t="s">
        <v>21</v>
      </c>
      <c r="H67" s="175"/>
      <c r="I67" s="176"/>
      <c r="J67" s="183" t="str">
        <f>基本登録!$B$2</f>
        <v>基本登録シートの学校番号に入力して下さい</v>
      </c>
      <c r="K67" s="184"/>
      <c r="L67" s="184"/>
      <c r="M67" s="184"/>
      <c r="N67" s="184"/>
      <c r="O67" s="184"/>
      <c r="P67" s="184"/>
      <c r="Q67" s="184"/>
      <c r="R67" s="184"/>
      <c r="S67" s="184"/>
      <c r="T67" s="185"/>
      <c r="U67" s="61"/>
      <c r="V67" s="156"/>
      <c r="W67" s="157"/>
      <c r="X67" s="158"/>
    </row>
    <row r="68" spans="1:29" ht="9.75" customHeight="1">
      <c r="A68" s="186">
        <f>基本登録!$B$1</f>
        <v>0</v>
      </c>
      <c r="B68" s="187"/>
      <c r="C68" s="188"/>
      <c r="D68" s="180"/>
      <c r="E68" s="195" t="s">
        <v>50</v>
      </c>
      <c r="F68" s="182"/>
      <c r="G68" s="198" t="s">
        <v>20</v>
      </c>
      <c r="H68" s="199"/>
      <c r="I68" s="200"/>
      <c r="J68" s="204">
        <f>基本登録!$B$3</f>
        <v>0</v>
      </c>
      <c r="K68" s="205"/>
      <c r="L68" s="205"/>
      <c r="M68" s="205"/>
      <c r="N68" s="205"/>
      <c r="O68" s="205"/>
      <c r="P68" s="205"/>
      <c r="Q68" s="205"/>
      <c r="R68" s="205"/>
      <c r="S68" s="205"/>
      <c r="T68" s="206"/>
      <c r="U68" s="159"/>
      <c r="V68" s="160"/>
      <c r="W68" s="160"/>
      <c r="X68" s="160"/>
    </row>
    <row r="69" spans="1:29" ht="16.5" customHeight="1">
      <c r="A69" s="189"/>
      <c r="B69" s="190"/>
      <c r="C69" s="191"/>
      <c r="D69" s="180"/>
      <c r="E69" s="196"/>
      <c r="F69" s="182"/>
      <c r="G69" s="201"/>
      <c r="H69" s="202"/>
      <c r="I69" s="203"/>
      <c r="J69" s="207"/>
      <c r="K69" s="208"/>
      <c r="L69" s="208"/>
      <c r="M69" s="208"/>
      <c r="N69" s="208"/>
      <c r="O69" s="208"/>
      <c r="P69" s="208"/>
      <c r="Q69" s="208"/>
      <c r="R69" s="208"/>
      <c r="S69" s="208"/>
      <c r="T69" s="209"/>
      <c r="U69" s="161"/>
      <c r="V69" s="163" t="s">
        <v>19</v>
      </c>
      <c r="W69" s="165" t="s">
        <v>11</v>
      </c>
      <c r="X69" s="166"/>
    </row>
    <row r="70" spans="1:29" ht="27" customHeight="1">
      <c r="A70" s="192"/>
      <c r="B70" s="193"/>
      <c r="C70" s="194"/>
      <c r="D70" s="181"/>
      <c r="E70" s="197"/>
      <c r="F70" s="162"/>
      <c r="G70" s="210" t="s">
        <v>18</v>
      </c>
      <c r="H70" s="211"/>
      <c r="I70" s="212"/>
      <c r="J70" s="55"/>
      <c r="K70" s="56"/>
      <c r="L70" s="56"/>
      <c r="M70" s="56" t="s">
        <v>35</v>
      </c>
      <c r="N70" s="56"/>
      <c r="O70" s="56"/>
      <c r="P70" s="56" t="s">
        <v>38</v>
      </c>
      <c r="Q70" s="63"/>
      <c r="R70" s="56" t="s">
        <v>39</v>
      </c>
      <c r="S70" s="64"/>
      <c r="T70" s="65"/>
      <c r="U70" s="162"/>
      <c r="V70" s="164"/>
      <c r="W70" s="167"/>
      <c r="X70" s="168"/>
    </row>
    <row r="71" spans="1:29" ht="4.5" customHeight="1"/>
    <row r="72" spans="1:29" ht="21.75" customHeight="1">
      <c r="A72" s="66" t="s">
        <v>10</v>
      </c>
      <c r="B72" s="213" t="s">
        <v>9</v>
      </c>
      <c r="C72" s="214"/>
      <c r="D72" s="214"/>
      <c r="E72" s="214"/>
      <c r="F72" s="215"/>
      <c r="G72" s="67" t="s">
        <v>8</v>
      </c>
      <c r="H72" s="68"/>
      <c r="I72" s="216" t="str">
        <f>IFERROR(VLOOKUP(D65,基本登録!$B$8:$G$13,5,FALSE),"")</f>
        <v>予選</v>
      </c>
      <c r="J72" s="216"/>
      <c r="K72" s="216"/>
      <c r="L72" s="69"/>
      <c r="M72" s="68"/>
      <c r="N72" s="216" t="str">
        <f>IFERROR(VLOOKUP(D65,基本登録!$B$8:$G$13,6,FALSE),"")</f>
        <v>準決勝</v>
      </c>
      <c r="O72" s="216"/>
      <c r="P72" s="216"/>
      <c r="Q72" s="69"/>
      <c r="R72" s="78"/>
      <c r="S72" s="214"/>
      <c r="T72" s="214"/>
      <c r="U72" s="214"/>
      <c r="V72" s="79"/>
      <c r="W72" s="217" t="s">
        <v>7</v>
      </c>
      <c r="X72" s="218"/>
    </row>
    <row r="73" spans="1:29" ht="21.75" customHeight="1">
      <c r="A73" s="71" t="str">
        <f>基本登録!$A$16</f>
        <v>１</v>
      </c>
      <c r="B73" s="219" t="str">
        <f>IF('関東予選（男子）'!AC73="","",VLOOKUP(AC73,関東予選!$B:$G,4,FALSE))</f>
        <v/>
      </c>
      <c r="C73" s="220"/>
      <c r="D73" s="220"/>
      <c r="E73" s="220"/>
      <c r="F73" s="221"/>
      <c r="G73" s="72" t="str">
        <f>IF('関東予選（男子）'!AC73="","",VLOOKUP(AC73,関東予選!$B:$G,5,FALSE))</f>
        <v/>
      </c>
      <c r="H73" s="62"/>
      <c r="I73" s="62"/>
      <c r="J73" s="62"/>
      <c r="K73" s="73"/>
      <c r="L73" s="74"/>
      <c r="M73" s="62"/>
      <c r="N73" s="62"/>
      <c r="O73" s="62"/>
      <c r="P73" s="73"/>
      <c r="Q73" s="74"/>
      <c r="R73" s="62"/>
      <c r="S73" s="62"/>
      <c r="T73" s="62"/>
      <c r="U73" s="73"/>
      <c r="V73" s="74"/>
      <c r="W73" s="222"/>
      <c r="X73" s="223"/>
      <c r="Y73" s="75"/>
      <c r="AC73" s="54" t="str">
        <f>関東予選!B12</f>
        <v/>
      </c>
    </row>
    <row r="74" spans="1:29" ht="21.75" customHeight="1">
      <c r="A74" s="66" t="str">
        <f>基本登録!$A$17</f>
        <v>２</v>
      </c>
      <c r="B74" s="219" t="str">
        <f>IF('関東予選（男子）'!AC74="","",VLOOKUP(AC74,関東予選!$B:$G,4,FALSE))</f>
        <v/>
      </c>
      <c r="C74" s="220"/>
      <c r="D74" s="220"/>
      <c r="E74" s="220"/>
      <c r="F74" s="221"/>
      <c r="G74" s="72" t="str">
        <f>IF('関東予選（男子）'!AC74="","",VLOOKUP(AC74,関東予選!$B:$G,5,FALSE))</f>
        <v/>
      </c>
      <c r="H74" s="62"/>
      <c r="I74" s="62"/>
      <c r="J74" s="62"/>
      <c r="K74" s="73"/>
      <c r="L74" s="74"/>
      <c r="M74" s="62"/>
      <c r="N74" s="62"/>
      <c r="O74" s="62"/>
      <c r="P74" s="73"/>
      <c r="Q74" s="74"/>
      <c r="R74" s="62"/>
      <c r="S74" s="62"/>
      <c r="T74" s="62"/>
      <c r="U74" s="73"/>
      <c r="V74" s="74"/>
      <c r="W74" s="222"/>
      <c r="X74" s="223"/>
      <c r="AC74" s="54" t="str">
        <f>関東予選!B13</f>
        <v/>
      </c>
    </row>
    <row r="75" spans="1:29" ht="21.75" customHeight="1">
      <c r="A75" s="66" t="str">
        <f>基本登録!$A$18</f>
        <v>３</v>
      </c>
      <c r="B75" s="219" t="str">
        <f>IF('関東予選（男子）'!AC75="","",VLOOKUP(AC75,関東予選!$B:$G,4,FALSE))</f>
        <v/>
      </c>
      <c r="C75" s="220"/>
      <c r="D75" s="220"/>
      <c r="E75" s="220"/>
      <c r="F75" s="221"/>
      <c r="G75" s="72" t="str">
        <f>IF('関東予選（男子）'!AC75="","",VLOOKUP(AC75,関東予選!$B:$G,5,FALSE))</f>
        <v/>
      </c>
      <c r="H75" s="62"/>
      <c r="I75" s="62"/>
      <c r="J75" s="62"/>
      <c r="K75" s="73"/>
      <c r="L75" s="74"/>
      <c r="M75" s="62"/>
      <c r="N75" s="62"/>
      <c r="O75" s="62"/>
      <c r="P75" s="73"/>
      <c r="Q75" s="74"/>
      <c r="R75" s="62"/>
      <c r="S75" s="62"/>
      <c r="T75" s="62"/>
      <c r="U75" s="73"/>
      <c r="V75" s="74"/>
      <c r="W75" s="222"/>
      <c r="X75" s="223"/>
      <c r="AC75" s="54" t="str">
        <f>関東予選!B14</f>
        <v/>
      </c>
    </row>
    <row r="76" spans="1:29" ht="21.75" customHeight="1">
      <c r="A76" s="66" t="str">
        <f>基本登録!$A$19</f>
        <v>４</v>
      </c>
      <c r="B76" s="219" t="str">
        <f>IF('関東予選（男子）'!AC76="","",VLOOKUP(AC76,関東予選!$B:$G,4,FALSE))</f>
        <v/>
      </c>
      <c r="C76" s="220"/>
      <c r="D76" s="220"/>
      <c r="E76" s="220"/>
      <c r="F76" s="221"/>
      <c r="G76" s="72" t="str">
        <f>IF('関東予選（男子）'!AC76="","",VLOOKUP(AC76,関東予選!$B:$G,5,FALSE))</f>
        <v/>
      </c>
      <c r="H76" s="62"/>
      <c r="I76" s="62"/>
      <c r="J76" s="62"/>
      <c r="K76" s="73"/>
      <c r="L76" s="74"/>
      <c r="M76" s="62"/>
      <c r="N76" s="62"/>
      <c r="O76" s="62"/>
      <c r="P76" s="73"/>
      <c r="Q76" s="74"/>
      <c r="R76" s="62"/>
      <c r="S76" s="62"/>
      <c r="T76" s="62"/>
      <c r="U76" s="73"/>
      <c r="V76" s="74"/>
      <c r="W76" s="222"/>
      <c r="X76" s="223"/>
    </row>
    <row r="77" spans="1:29" ht="21.75" customHeight="1">
      <c r="A77" s="66" t="str">
        <f>基本登録!$A$20</f>
        <v>５</v>
      </c>
      <c r="B77" s="219" t="str">
        <f>IF('関東予選（男子）'!AC77="","",VLOOKUP(AC77,関東予選!$B:$G,4,FALSE))</f>
        <v/>
      </c>
      <c r="C77" s="220"/>
      <c r="D77" s="220"/>
      <c r="E77" s="220"/>
      <c r="F77" s="221"/>
      <c r="G77" s="72" t="str">
        <f>IF('関東予選（男子）'!AC77="","",VLOOKUP(AC77,関東予選!$B:$G,5,FALSE))</f>
        <v/>
      </c>
      <c r="H77" s="62"/>
      <c r="I77" s="62"/>
      <c r="J77" s="62"/>
      <c r="K77" s="73"/>
      <c r="L77" s="74"/>
      <c r="M77" s="62"/>
      <c r="N77" s="62"/>
      <c r="O77" s="62"/>
      <c r="P77" s="73"/>
      <c r="Q77" s="74"/>
      <c r="R77" s="62"/>
      <c r="S77" s="62"/>
      <c r="T77" s="62"/>
      <c r="U77" s="73"/>
      <c r="V77" s="74"/>
      <c r="W77" s="222"/>
      <c r="X77" s="223"/>
    </row>
    <row r="78" spans="1:29" ht="21.75" customHeight="1">
      <c r="A78" s="66" t="str">
        <f>基本登録!$A$21</f>
        <v>補</v>
      </c>
      <c r="B78" s="219" t="str">
        <f>IF('関東予選（男子）'!AC78="","",VLOOKUP(AC78,関東予選!$B:$G,4,FALSE))</f>
        <v/>
      </c>
      <c r="C78" s="220"/>
      <c r="D78" s="220"/>
      <c r="E78" s="220"/>
      <c r="F78" s="221"/>
      <c r="G78" s="72" t="str">
        <f>IF('関東予選（男子）'!AC78="","",VLOOKUP(AC78,関東予選!$B:$G,5,FALSE))</f>
        <v/>
      </c>
      <c r="H78" s="76"/>
      <c r="I78" s="76"/>
      <c r="J78" s="76"/>
      <c r="K78" s="70"/>
      <c r="L78" s="74"/>
      <c r="M78" s="76"/>
      <c r="N78" s="76"/>
      <c r="O78" s="76"/>
      <c r="P78" s="70"/>
      <c r="Q78" s="74"/>
      <c r="R78" s="76"/>
      <c r="S78" s="76"/>
      <c r="T78" s="76"/>
      <c r="U78" s="70"/>
      <c r="V78" s="74"/>
      <c r="W78" s="222"/>
      <c r="X78" s="223"/>
    </row>
    <row r="79" spans="1:29" ht="19.5" customHeight="1">
      <c r="A79" s="222"/>
      <c r="B79" s="224"/>
      <c r="C79" s="224"/>
      <c r="D79" s="224"/>
      <c r="E79" s="224"/>
      <c r="F79" s="224"/>
      <c r="G79" s="225"/>
      <c r="H79" s="217" t="s">
        <v>5</v>
      </c>
      <c r="I79" s="226"/>
      <c r="J79" s="226"/>
      <c r="K79" s="226"/>
      <c r="L79" s="74"/>
      <c r="M79" s="217" t="s">
        <v>5</v>
      </c>
      <c r="N79" s="226"/>
      <c r="O79" s="226"/>
      <c r="P79" s="226"/>
      <c r="Q79" s="74"/>
      <c r="R79" s="217" t="s">
        <v>5</v>
      </c>
      <c r="S79" s="226"/>
      <c r="T79" s="226"/>
      <c r="U79" s="226"/>
      <c r="V79" s="74"/>
      <c r="W79" s="222"/>
      <c r="X79" s="223"/>
    </row>
    <row r="80" spans="1:29" ht="24.75" customHeight="1">
      <c r="A80" s="213" t="s">
        <v>4</v>
      </c>
      <c r="B80" s="216"/>
      <c r="C80" s="216"/>
      <c r="D80" s="216"/>
      <c r="E80" s="216"/>
      <c r="F80" s="216"/>
      <c r="G80" s="215"/>
      <c r="H80" s="222"/>
      <c r="I80" s="227"/>
      <c r="J80" s="227"/>
      <c r="K80" s="227"/>
      <c r="L80" s="223"/>
      <c r="M80" s="222"/>
      <c r="N80" s="227"/>
      <c r="O80" s="227"/>
      <c r="P80" s="227"/>
      <c r="Q80" s="223"/>
      <c r="R80" s="222"/>
      <c r="S80" s="227"/>
      <c r="T80" s="227"/>
      <c r="U80" s="227"/>
      <c r="V80" s="223"/>
      <c r="W80" s="222"/>
      <c r="X80" s="223"/>
    </row>
    <row r="81" spans="1:29" ht="4.5" customHeight="1">
      <c r="A81" s="228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32" t="s">
        <v>2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77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174" t="s">
        <v>24</v>
      </c>
      <c r="W86" s="175"/>
      <c r="X86" s="176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153" t="str">
        <f>IF(AC94="","",VLOOKUP(AC94,関東予選!$B$3:$C$20,2,FALSE))</f>
        <v/>
      </c>
      <c r="W87" s="154"/>
      <c r="X87" s="155"/>
    </row>
    <row r="88" spans="1:29" ht="27" customHeight="1">
      <c r="A88" s="177" t="s">
        <v>23</v>
      </c>
      <c r="B88" s="178"/>
      <c r="C88" s="179"/>
      <c r="D88" s="161"/>
      <c r="E88" s="60" t="s">
        <v>22</v>
      </c>
      <c r="F88" s="161"/>
      <c r="G88" s="174" t="s">
        <v>21</v>
      </c>
      <c r="H88" s="175"/>
      <c r="I88" s="176"/>
      <c r="J88" s="183" t="str">
        <f>基本登録!$B$2</f>
        <v>基本登録シートの学校番号に入力して下さい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156"/>
      <c r="W88" s="157"/>
      <c r="X88" s="158"/>
    </row>
    <row r="89" spans="1:29" ht="9.75" customHeight="1">
      <c r="A89" s="186">
        <f>基本登録!$B$1</f>
        <v>0</v>
      </c>
      <c r="B89" s="187"/>
      <c r="C89" s="188"/>
      <c r="D89" s="180"/>
      <c r="E89" s="195" t="s">
        <v>50</v>
      </c>
      <c r="F89" s="182"/>
      <c r="G89" s="198" t="s">
        <v>20</v>
      </c>
      <c r="H89" s="199"/>
      <c r="I89" s="200"/>
      <c r="J89" s="204">
        <f>基本登録!$B$3</f>
        <v>0</v>
      </c>
      <c r="K89" s="205"/>
      <c r="L89" s="205"/>
      <c r="M89" s="205"/>
      <c r="N89" s="205"/>
      <c r="O89" s="205"/>
      <c r="P89" s="205"/>
      <c r="Q89" s="205"/>
      <c r="R89" s="205"/>
      <c r="S89" s="205"/>
      <c r="T89" s="206"/>
      <c r="U89" s="159"/>
      <c r="V89" s="160"/>
      <c r="W89" s="160"/>
      <c r="X89" s="160"/>
    </row>
    <row r="90" spans="1:29" ht="16.5" customHeight="1">
      <c r="A90" s="189"/>
      <c r="B90" s="190"/>
      <c r="C90" s="191"/>
      <c r="D90" s="180"/>
      <c r="E90" s="196"/>
      <c r="F90" s="182"/>
      <c r="G90" s="201"/>
      <c r="H90" s="202"/>
      <c r="I90" s="203"/>
      <c r="J90" s="207"/>
      <c r="K90" s="208"/>
      <c r="L90" s="208"/>
      <c r="M90" s="208"/>
      <c r="N90" s="208"/>
      <c r="O90" s="208"/>
      <c r="P90" s="208"/>
      <c r="Q90" s="208"/>
      <c r="R90" s="208"/>
      <c r="S90" s="208"/>
      <c r="T90" s="209"/>
      <c r="U90" s="161"/>
      <c r="V90" s="163" t="s">
        <v>19</v>
      </c>
      <c r="W90" s="165" t="s">
        <v>11</v>
      </c>
      <c r="X90" s="166"/>
    </row>
    <row r="91" spans="1:29" ht="27" customHeight="1">
      <c r="A91" s="192"/>
      <c r="B91" s="193"/>
      <c r="C91" s="194"/>
      <c r="D91" s="181"/>
      <c r="E91" s="197"/>
      <c r="F91" s="162"/>
      <c r="G91" s="210" t="s">
        <v>18</v>
      </c>
      <c r="H91" s="211"/>
      <c r="I91" s="212"/>
      <c r="J91" s="55"/>
      <c r="K91" s="56"/>
      <c r="L91" s="56"/>
      <c r="M91" s="56"/>
      <c r="N91" s="56" t="s">
        <v>36</v>
      </c>
      <c r="O91" s="56"/>
      <c r="P91" s="56" t="s">
        <v>38</v>
      </c>
      <c r="Q91" s="63"/>
      <c r="R91" s="56" t="s">
        <v>39</v>
      </c>
      <c r="S91" s="64"/>
      <c r="T91" s="65"/>
      <c r="U91" s="162"/>
      <c r="V91" s="164"/>
      <c r="W91" s="167"/>
      <c r="X91" s="168"/>
    </row>
    <row r="92" spans="1:29" ht="4.5" customHeight="1"/>
    <row r="93" spans="1:29" ht="21.75" customHeight="1">
      <c r="A93" s="66" t="s">
        <v>10</v>
      </c>
      <c r="B93" s="213" t="s">
        <v>9</v>
      </c>
      <c r="C93" s="214"/>
      <c r="D93" s="214"/>
      <c r="E93" s="214"/>
      <c r="F93" s="215"/>
      <c r="G93" s="67" t="s">
        <v>8</v>
      </c>
      <c r="H93" s="68"/>
      <c r="I93" s="216" t="str">
        <f>IFERROR(VLOOKUP(D86,基本登録!$B$8:$G$13,5,FALSE),"")</f>
        <v>予選</v>
      </c>
      <c r="J93" s="216"/>
      <c r="K93" s="216"/>
      <c r="L93" s="69"/>
      <c r="M93" s="68"/>
      <c r="N93" s="216" t="str">
        <f>IFERROR(VLOOKUP(D86,基本登録!$B$8:$G$13,6,FALSE),"")</f>
        <v>準決勝</v>
      </c>
      <c r="O93" s="216"/>
      <c r="P93" s="216"/>
      <c r="Q93" s="69"/>
      <c r="R93" s="78"/>
      <c r="S93" s="214"/>
      <c r="T93" s="214"/>
      <c r="U93" s="214"/>
      <c r="V93" s="79"/>
      <c r="W93" s="217" t="s">
        <v>7</v>
      </c>
      <c r="X93" s="218"/>
    </row>
    <row r="94" spans="1:29" ht="21.75" customHeight="1">
      <c r="A94" s="71" t="str">
        <f>基本登録!$A$16</f>
        <v>１</v>
      </c>
      <c r="B94" s="219" t="str">
        <f>IF('関東予選（男子）'!AC94="","",VLOOKUP(AC94,関東予選!$B:$G,4,FALSE))</f>
        <v/>
      </c>
      <c r="C94" s="220"/>
      <c r="D94" s="220"/>
      <c r="E94" s="220"/>
      <c r="F94" s="221"/>
      <c r="G94" s="72" t="str">
        <f>IF('関東予選（男子）'!AC94="","",VLOOKUP(AC94,関東予選!$B:$G,5,FALSE))</f>
        <v/>
      </c>
      <c r="H94" s="62"/>
      <c r="I94" s="62"/>
      <c r="J94" s="62"/>
      <c r="K94" s="73"/>
      <c r="L94" s="74"/>
      <c r="M94" s="62"/>
      <c r="N94" s="62"/>
      <c r="O94" s="62"/>
      <c r="P94" s="73"/>
      <c r="Q94" s="74"/>
      <c r="R94" s="62"/>
      <c r="S94" s="62"/>
      <c r="T94" s="62"/>
      <c r="U94" s="73"/>
      <c r="V94" s="74"/>
      <c r="W94" s="222"/>
      <c r="X94" s="223"/>
      <c r="Y94" s="75"/>
      <c r="AC94" s="54" t="str">
        <f>関東予選!B15</f>
        <v/>
      </c>
    </row>
    <row r="95" spans="1:29" ht="21.75" customHeight="1">
      <c r="A95" s="66" t="str">
        <f>基本登録!$A$17</f>
        <v>２</v>
      </c>
      <c r="B95" s="219" t="str">
        <f>IF('関東予選（男子）'!AC95="","",VLOOKUP(AC95,関東予選!$B:$G,4,FALSE))</f>
        <v/>
      </c>
      <c r="C95" s="220"/>
      <c r="D95" s="220"/>
      <c r="E95" s="220"/>
      <c r="F95" s="221"/>
      <c r="G95" s="72" t="str">
        <f>IF('関東予選（男子）'!AC95="","",VLOOKUP(AC95,関東予選!$B:$G,5,FALSE))</f>
        <v/>
      </c>
      <c r="H95" s="62"/>
      <c r="I95" s="62"/>
      <c r="J95" s="62"/>
      <c r="K95" s="73"/>
      <c r="L95" s="74"/>
      <c r="M95" s="62"/>
      <c r="N95" s="62"/>
      <c r="O95" s="62"/>
      <c r="P95" s="73"/>
      <c r="Q95" s="74"/>
      <c r="R95" s="62"/>
      <c r="S95" s="62"/>
      <c r="T95" s="62"/>
      <c r="U95" s="73"/>
      <c r="V95" s="74"/>
      <c r="W95" s="222"/>
      <c r="X95" s="223"/>
      <c r="AC95" s="54" t="str">
        <f>関東予選!B16</f>
        <v/>
      </c>
    </row>
    <row r="96" spans="1:29" ht="21.75" customHeight="1">
      <c r="A96" s="66" t="str">
        <f>基本登録!$A$18</f>
        <v>３</v>
      </c>
      <c r="B96" s="219" t="str">
        <f>IF('関東予選（男子）'!AC96="","",VLOOKUP(AC96,関東予選!$B:$G,4,FALSE))</f>
        <v/>
      </c>
      <c r="C96" s="220"/>
      <c r="D96" s="220"/>
      <c r="E96" s="220"/>
      <c r="F96" s="221"/>
      <c r="G96" s="72" t="str">
        <f>IF('関東予選（男子）'!AC96="","",VLOOKUP(AC96,関東予選!$B:$G,5,FALSE))</f>
        <v/>
      </c>
      <c r="H96" s="62"/>
      <c r="I96" s="62"/>
      <c r="J96" s="62"/>
      <c r="K96" s="73"/>
      <c r="L96" s="74"/>
      <c r="M96" s="62"/>
      <c r="N96" s="62"/>
      <c r="O96" s="62"/>
      <c r="P96" s="73"/>
      <c r="Q96" s="74"/>
      <c r="R96" s="62"/>
      <c r="S96" s="62"/>
      <c r="T96" s="62"/>
      <c r="U96" s="73"/>
      <c r="V96" s="74"/>
      <c r="W96" s="222"/>
      <c r="X96" s="223"/>
      <c r="AC96" s="54" t="str">
        <f>関東予選!B17</f>
        <v/>
      </c>
    </row>
    <row r="97" spans="1:24" ht="21.75" customHeight="1">
      <c r="A97" s="66" t="str">
        <f>基本登録!$A$19</f>
        <v>４</v>
      </c>
      <c r="B97" s="219" t="str">
        <f>IF('関東予選（男子）'!AC97="","",VLOOKUP(AC97,関東予選!$B:$G,4,FALSE))</f>
        <v/>
      </c>
      <c r="C97" s="220"/>
      <c r="D97" s="220"/>
      <c r="E97" s="220"/>
      <c r="F97" s="221"/>
      <c r="G97" s="72" t="str">
        <f>IF('関東予選（男子）'!AC97="","",VLOOKUP(AC97,関東予選!$B:$G,5,FALSE))</f>
        <v/>
      </c>
      <c r="H97" s="62"/>
      <c r="I97" s="62"/>
      <c r="J97" s="62"/>
      <c r="K97" s="73"/>
      <c r="L97" s="74"/>
      <c r="M97" s="62"/>
      <c r="N97" s="62"/>
      <c r="O97" s="62"/>
      <c r="P97" s="73"/>
      <c r="Q97" s="74"/>
      <c r="R97" s="62"/>
      <c r="S97" s="62"/>
      <c r="T97" s="62"/>
      <c r="U97" s="73"/>
      <c r="V97" s="74"/>
      <c r="W97" s="222"/>
      <c r="X97" s="223"/>
    </row>
    <row r="98" spans="1:24" ht="21.75" customHeight="1">
      <c r="A98" s="66" t="str">
        <f>基本登録!$A$20</f>
        <v>５</v>
      </c>
      <c r="B98" s="219" t="str">
        <f>IF('関東予選（男子）'!AC98="","",VLOOKUP(AC98,関東予選!$B:$G,4,FALSE))</f>
        <v/>
      </c>
      <c r="C98" s="220"/>
      <c r="D98" s="220"/>
      <c r="E98" s="220"/>
      <c r="F98" s="221"/>
      <c r="G98" s="72" t="str">
        <f>IF('関東予選（男子）'!AC98="","",VLOOKUP(AC98,関東予選!$B:$G,5,FALSE))</f>
        <v/>
      </c>
      <c r="H98" s="62"/>
      <c r="I98" s="62"/>
      <c r="J98" s="62"/>
      <c r="K98" s="73"/>
      <c r="L98" s="74"/>
      <c r="M98" s="62"/>
      <c r="N98" s="62"/>
      <c r="O98" s="62"/>
      <c r="P98" s="73"/>
      <c r="Q98" s="74"/>
      <c r="R98" s="62"/>
      <c r="S98" s="62"/>
      <c r="T98" s="62"/>
      <c r="U98" s="73"/>
      <c r="V98" s="74"/>
      <c r="W98" s="222"/>
      <c r="X98" s="223"/>
    </row>
    <row r="99" spans="1:24" ht="21.75" customHeight="1">
      <c r="A99" s="66" t="str">
        <f>基本登録!$A$21</f>
        <v>補</v>
      </c>
      <c r="B99" s="219" t="str">
        <f>IF('関東予選（男子）'!AC99="","",VLOOKUP(AC99,関東予選!$B:$G,4,FALSE))</f>
        <v/>
      </c>
      <c r="C99" s="220"/>
      <c r="D99" s="220"/>
      <c r="E99" s="220"/>
      <c r="F99" s="221"/>
      <c r="G99" s="72" t="str">
        <f>IF('関東予選（男子）'!AC99="","",VLOOKUP(AC99,関東予選!$B:$G,5,FALSE))</f>
        <v/>
      </c>
      <c r="H99" s="76"/>
      <c r="I99" s="76"/>
      <c r="J99" s="76"/>
      <c r="K99" s="70"/>
      <c r="L99" s="74"/>
      <c r="M99" s="76"/>
      <c r="N99" s="76"/>
      <c r="O99" s="76"/>
      <c r="P99" s="70"/>
      <c r="Q99" s="74"/>
      <c r="R99" s="76"/>
      <c r="S99" s="76"/>
      <c r="T99" s="76"/>
      <c r="U99" s="70"/>
      <c r="V99" s="74"/>
      <c r="W99" s="222"/>
      <c r="X99" s="223"/>
    </row>
    <row r="100" spans="1:24" ht="19.5" customHeight="1">
      <c r="A100" s="222"/>
      <c r="B100" s="224"/>
      <c r="C100" s="224"/>
      <c r="D100" s="224"/>
      <c r="E100" s="224"/>
      <c r="F100" s="224"/>
      <c r="G100" s="225"/>
      <c r="H100" s="217" t="s">
        <v>5</v>
      </c>
      <c r="I100" s="226"/>
      <c r="J100" s="226"/>
      <c r="K100" s="226"/>
      <c r="L100" s="74"/>
      <c r="M100" s="217" t="s">
        <v>5</v>
      </c>
      <c r="N100" s="226"/>
      <c r="O100" s="226"/>
      <c r="P100" s="226"/>
      <c r="Q100" s="74"/>
      <c r="R100" s="217" t="s">
        <v>5</v>
      </c>
      <c r="S100" s="226"/>
      <c r="T100" s="226"/>
      <c r="U100" s="226"/>
      <c r="V100" s="74"/>
      <c r="W100" s="222"/>
      <c r="X100" s="223"/>
    </row>
    <row r="101" spans="1:24" ht="24.75" customHeight="1">
      <c r="A101" s="213" t="s">
        <v>4</v>
      </c>
      <c r="B101" s="216"/>
      <c r="C101" s="216"/>
      <c r="D101" s="216"/>
      <c r="E101" s="216"/>
      <c r="F101" s="216"/>
      <c r="G101" s="215"/>
      <c r="H101" s="222"/>
      <c r="I101" s="227"/>
      <c r="J101" s="227"/>
      <c r="K101" s="227"/>
      <c r="L101" s="223"/>
      <c r="M101" s="222"/>
      <c r="N101" s="227"/>
      <c r="O101" s="227"/>
      <c r="P101" s="227"/>
      <c r="Q101" s="223"/>
      <c r="R101" s="222"/>
      <c r="S101" s="227"/>
      <c r="T101" s="227"/>
      <c r="U101" s="227"/>
      <c r="V101" s="223"/>
      <c r="W101" s="222"/>
      <c r="X101" s="223"/>
    </row>
    <row r="102" spans="1:24" ht="4.5" customHeight="1">
      <c r="A102" s="228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32" t="s">
        <v>2</v>
      </c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77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174" t="s">
        <v>24</v>
      </c>
      <c r="W107" s="175"/>
      <c r="X107" s="176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153" t="str">
        <f>IF(AC115="","",VLOOKUP(AC115,関東予選!$B$3:$C$20,2,FALSE))</f>
        <v/>
      </c>
      <c r="W108" s="154"/>
      <c r="X108" s="155"/>
    </row>
    <row r="109" spans="1:24" ht="27" customHeight="1">
      <c r="A109" s="177" t="s">
        <v>23</v>
      </c>
      <c r="B109" s="178"/>
      <c r="C109" s="179"/>
      <c r="D109" s="161"/>
      <c r="E109" s="60" t="s">
        <v>22</v>
      </c>
      <c r="F109" s="161"/>
      <c r="G109" s="174" t="s">
        <v>21</v>
      </c>
      <c r="H109" s="175"/>
      <c r="I109" s="176"/>
      <c r="J109" s="183" t="str">
        <f>基本登録!$B$2</f>
        <v>基本登録シートの学校番号に入力して下さい</v>
      </c>
      <c r="K109" s="184"/>
      <c r="L109" s="184"/>
      <c r="M109" s="184"/>
      <c r="N109" s="184"/>
      <c r="O109" s="184"/>
      <c r="P109" s="184"/>
      <c r="Q109" s="184"/>
      <c r="R109" s="184"/>
      <c r="S109" s="184"/>
      <c r="T109" s="185"/>
      <c r="U109" s="61"/>
      <c r="V109" s="156"/>
      <c r="W109" s="157"/>
      <c r="X109" s="158"/>
    </row>
    <row r="110" spans="1:24" ht="9.75" customHeight="1">
      <c r="A110" s="186">
        <f>基本登録!$B$1</f>
        <v>0</v>
      </c>
      <c r="B110" s="187"/>
      <c r="C110" s="188"/>
      <c r="D110" s="180"/>
      <c r="E110" s="195" t="s">
        <v>50</v>
      </c>
      <c r="F110" s="182"/>
      <c r="G110" s="198" t="s">
        <v>20</v>
      </c>
      <c r="H110" s="199"/>
      <c r="I110" s="200"/>
      <c r="J110" s="204">
        <f>基本登録!$B$3</f>
        <v>0</v>
      </c>
      <c r="K110" s="205"/>
      <c r="L110" s="205"/>
      <c r="M110" s="205"/>
      <c r="N110" s="205"/>
      <c r="O110" s="205"/>
      <c r="P110" s="205"/>
      <c r="Q110" s="205"/>
      <c r="R110" s="205"/>
      <c r="S110" s="205"/>
      <c r="T110" s="206"/>
      <c r="U110" s="159"/>
      <c r="V110" s="160"/>
      <c r="W110" s="160"/>
      <c r="X110" s="160"/>
    </row>
    <row r="111" spans="1:24" ht="16.5" customHeight="1">
      <c r="A111" s="189"/>
      <c r="B111" s="190"/>
      <c r="C111" s="191"/>
      <c r="D111" s="180"/>
      <c r="E111" s="196"/>
      <c r="F111" s="182"/>
      <c r="G111" s="201"/>
      <c r="H111" s="202"/>
      <c r="I111" s="203"/>
      <c r="J111" s="207"/>
      <c r="K111" s="208"/>
      <c r="L111" s="208"/>
      <c r="M111" s="208"/>
      <c r="N111" s="208"/>
      <c r="O111" s="208"/>
      <c r="P111" s="208"/>
      <c r="Q111" s="208"/>
      <c r="R111" s="208"/>
      <c r="S111" s="208"/>
      <c r="T111" s="209"/>
      <c r="U111" s="161"/>
      <c r="V111" s="163" t="s">
        <v>19</v>
      </c>
      <c r="W111" s="165" t="s">
        <v>11</v>
      </c>
      <c r="X111" s="166"/>
    </row>
    <row r="112" spans="1:24" ht="27" customHeight="1">
      <c r="A112" s="192"/>
      <c r="B112" s="193"/>
      <c r="C112" s="194"/>
      <c r="D112" s="181"/>
      <c r="E112" s="197"/>
      <c r="F112" s="162"/>
      <c r="G112" s="210" t="s">
        <v>18</v>
      </c>
      <c r="H112" s="211"/>
      <c r="I112" s="212"/>
      <c r="J112" s="55"/>
      <c r="K112" s="56"/>
      <c r="L112" s="56"/>
      <c r="M112" s="56"/>
      <c r="N112" s="56"/>
      <c r="O112" s="56" t="s">
        <v>37</v>
      </c>
      <c r="P112" s="56" t="s">
        <v>38</v>
      </c>
      <c r="Q112" s="63"/>
      <c r="R112" s="56" t="s">
        <v>39</v>
      </c>
      <c r="S112" s="64"/>
      <c r="T112" s="65"/>
      <c r="U112" s="162"/>
      <c r="V112" s="164"/>
      <c r="W112" s="167"/>
      <c r="X112" s="168"/>
    </row>
    <row r="113" spans="1:29" ht="4.5" customHeight="1"/>
    <row r="114" spans="1:29" ht="21.75" customHeight="1">
      <c r="A114" s="66" t="s">
        <v>10</v>
      </c>
      <c r="B114" s="213" t="s">
        <v>9</v>
      </c>
      <c r="C114" s="214"/>
      <c r="D114" s="214"/>
      <c r="E114" s="214"/>
      <c r="F114" s="215"/>
      <c r="G114" s="67" t="s">
        <v>8</v>
      </c>
      <c r="H114" s="68"/>
      <c r="I114" s="216" t="str">
        <f>IFERROR(VLOOKUP(D107,基本登録!$B$8:$G$13,5,FALSE),"")</f>
        <v>予選</v>
      </c>
      <c r="J114" s="216"/>
      <c r="K114" s="216"/>
      <c r="L114" s="69"/>
      <c r="M114" s="68"/>
      <c r="N114" s="216" t="str">
        <f>IFERROR(VLOOKUP(D107,基本登録!$B$8:$G$13,6,FALSE),"")</f>
        <v>準決勝</v>
      </c>
      <c r="O114" s="216"/>
      <c r="P114" s="216"/>
      <c r="Q114" s="69"/>
      <c r="R114" s="78"/>
      <c r="S114" s="214"/>
      <c r="T114" s="214"/>
      <c r="U114" s="214"/>
      <c r="V114" s="79"/>
      <c r="W114" s="217" t="s">
        <v>7</v>
      </c>
      <c r="X114" s="218"/>
    </row>
    <row r="115" spans="1:29" ht="21.75" customHeight="1">
      <c r="A115" s="71" t="str">
        <f>基本登録!$A$16</f>
        <v>１</v>
      </c>
      <c r="B115" s="219" t="str">
        <f>IF('関東予選（男子）'!AC115="","",VLOOKUP(AC115,関東予選!$B:$G,4,FALSE))</f>
        <v/>
      </c>
      <c r="C115" s="220"/>
      <c r="D115" s="220"/>
      <c r="E115" s="220"/>
      <c r="F115" s="221"/>
      <c r="G115" s="72" t="str">
        <f>IF('関東予選（男子）'!AC115="","",VLOOKUP(AC115,関東予選!$B:$G,5,FALSE))</f>
        <v/>
      </c>
      <c r="H115" s="62"/>
      <c r="I115" s="62"/>
      <c r="J115" s="62"/>
      <c r="K115" s="73"/>
      <c r="L115" s="74"/>
      <c r="M115" s="62"/>
      <c r="N115" s="62"/>
      <c r="O115" s="62"/>
      <c r="P115" s="73"/>
      <c r="Q115" s="74"/>
      <c r="R115" s="62"/>
      <c r="S115" s="62"/>
      <c r="T115" s="62"/>
      <c r="U115" s="73"/>
      <c r="V115" s="74"/>
      <c r="W115" s="222"/>
      <c r="X115" s="223"/>
      <c r="Y115" s="75"/>
      <c r="AC115" s="54" t="str">
        <f>関東予選!B18</f>
        <v/>
      </c>
    </row>
    <row r="116" spans="1:29" ht="21.75" customHeight="1">
      <c r="A116" s="66" t="str">
        <f>基本登録!$A$17</f>
        <v>２</v>
      </c>
      <c r="B116" s="219" t="str">
        <f>IF('関東予選（男子）'!AC116="","",VLOOKUP(AC116,関東予選!$B:$G,4,FALSE))</f>
        <v/>
      </c>
      <c r="C116" s="220"/>
      <c r="D116" s="220"/>
      <c r="E116" s="220"/>
      <c r="F116" s="221"/>
      <c r="G116" s="72" t="str">
        <f>IF('関東予選（男子）'!AC116="","",VLOOKUP(AC116,関東予選!$B:$G,5,FALSE))</f>
        <v/>
      </c>
      <c r="H116" s="62"/>
      <c r="I116" s="62"/>
      <c r="J116" s="62"/>
      <c r="K116" s="73"/>
      <c r="L116" s="74"/>
      <c r="M116" s="62"/>
      <c r="N116" s="62"/>
      <c r="O116" s="62"/>
      <c r="P116" s="73"/>
      <c r="Q116" s="74"/>
      <c r="R116" s="62"/>
      <c r="S116" s="62"/>
      <c r="T116" s="62"/>
      <c r="U116" s="73"/>
      <c r="V116" s="74"/>
      <c r="W116" s="222"/>
      <c r="X116" s="223"/>
      <c r="AC116" s="54" t="str">
        <f>関東予選!B19</f>
        <v/>
      </c>
    </row>
    <row r="117" spans="1:29" ht="21.75" customHeight="1">
      <c r="A117" s="66" t="str">
        <f>基本登録!$A$18</f>
        <v>３</v>
      </c>
      <c r="B117" s="219" t="str">
        <f>IF('関東予選（男子）'!AC117="","",VLOOKUP(AC117,関東予選!$B:$G,4,FALSE))</f>
        <v/>
      </c>
      <c r="C117" s="220"/>
      <c r="D117" s="220"/>
      <c r="E117" s="220"/>
      <c r="F117" s="221"/>
      <c r="G117" s="72" t="str">
        <f>IF('関東予選（男子）'!AC117="","",VLOOKUP(AC117,関東予選!$B:$G,5,FALSE))</f>
        <v/>
      </c>
      <c r="H117" s="62"/>
      <c r="I117" s="62"/>
      <c r="J117" s="62"/>
      <c r="K117" s="73"/>
      <c r="L117" s="74"/>
      <c r="M117" s="62"/>
      <c r="N117" s="62"/>
      <c r="O117" s="62"/>
      <c r="P117" s="73"/>
      <c r="Q117" s="74"/>
      <c r="R117" s="62"/>
      <c r="S117" s="62"/>
      <c r="T117" s="62"/>
      <c r="U117" s="73"/>
      <c r="V117" s="74"/>
      <c r="W117" s="222"/>
      <c r="X117" s="223"/>
      <c r="AC117" s="54" t="str">
        <f>関東予選!B20</f>
        <v/>
      </c>
    </row>
    <row r="118" spans="1:29" ht="21.75" customHeight="1">
      <c r="A118" s="66" t="str">
        <f>基本登録!$A$19</f>
        <v>４</v>
      </c>
      <c r="B118" s="219" t="str">
        <f>IF('関東予選（男子）'!AC118="","",VLOOKUP(AC118,関東予選!$B:$G,4,FALSE))</f>
        <v/>
      </c>
      <c r="C118" s="220"/>
      <c r="D118" s="220"/>
      <c r="E118" s="220"/>
      <c r="F118" s="221"/>
      <c r="G118" s="72" t="str">
        <f>IF('関東予選（男子）'!AC118="","",VLOOKUP(AC118,関東予選!$B:$G,5,FALSE))</f>
        <v/>
      </c>
      <c r="H118" s="62"/>
      <c r="I118" s="62"/>
      <c r="J118" s="62"/>
      <c r="K118" s="73"/>
      <c r="L118" s="74"/>
      <c r="M118" s="62"/>
      <c r="N118" s="62"/>
      <c r="O118" s="62"/>
      <c r="P118" s="73"/>
      <c r="Q118" s="74"/>
      <c r="R118" s="62"/>
      <c r="S118" s="62"/>
      <c r="T118" s="62"/>
      <c r="U118" s="73"/>
      <c r="V118" s="74"/>
      <c r="W118" s="222"/>
      <c r="X118" s="223"/>
    </row>
    <row r="119" spans="1:29" ht="21.75" customHeight="1">
      <c r="A119" s="66" t="str">
        <f>基本登録!$A$20</f>
        <v>５</v>
      </c>
      <c r="B119" s="219" t="str">
        <f>IF('関東予選（男子）'!AC119="","",VLOOKUP(AC119,関東予選!$B:$G,4,FALSE))</f>
        <v/>
      </c>
      <c r="C119" s="220"/>
      <c r="D119" s="220"/>
      <c r="E119" s="220"/>
      <c r="F119" s="221"/>
      <c r="G119" s="72" t="str">
        <f>IF('関東予選（男子）'!AC119="","",VLOOKUP(AC119,関東予選!$B:$G,5,FALSE))</f>
        <v/>
      </c>
      <c r="H119" s="62"/>
      <c r="I119" s="62"/>
      <c r="J119" s="62"/>
      <c r="K119" s="73"/>
      <c r="L119" s="74"/>
      <c r="M119" s="62"/>
      <c r="N119" s="62"/>
      <c r="O119" s="62"/>
      <c r="P119" s="73"/>
      <c r="Q119" s="74"/>
      <c r="R119" s="62"/>
      <c r="S119" s="62"/>
      <c r="T119" s="62"/>
      <c r="U119" s="73"/>
      <c r="V119" s="74"/>
      <c r="W119" s="222"/>
      <c r="X119" s="223"/>
    </row>
    <row r="120" spans="1:29" ht="21.75" customHeight="1">
      <c r="A120" s="66" t="str">
        <f>基本登録!$A$21</f>
        <v>補</v>
      </c>
      <c r="B120" s="219" t="str">
        <f>IF('関東予選（男子）'!AC120="","",VLOOKUP(AC120,関東予選!$B:$G,4,FALSE))</f>
        <v/>
      </c>
      <c r="C120" s="220"/>
      <c r="D120" s="220"/>
      <c r="E120" s="220"/>
      <c r="F120" s="221"/>
      <c r="G120" s="72" t="str">
        <f>IF('関東予選（男子）'!AC120="","",VLOOKUP(AC120,関東予選!$B:$G,5,FALSE))</f>
        <v/>
      </c>
      <c r="H120" s="76"/>
      <c r="I120" s="76"/>
      <c r="J120" s="76"/>
      <c r="K120" s="70"/>
      <c r="L120" s="74"/>
      <c r="M120" s="76"/>
      <c r="N120" s="76"/>
      <c r="O120" s="76"/>
      <c r="P120" s="70"/>
      <c r="Q120" s="74"/>
      <c r="R120" s="76"/>
      <c r="S120" s="76"/>
      <c r="T120" s="76"/>
      <c r="U120" s="70"/>
      <c r="V120" s="74"/>
      <c r="W120" s="222"/>
      <c r="X120" s="223"/>
    </row>
    <row r="121" spans="1:29" ht="19.5" customHeight="1">
      <c r="A121" s="222"/>
      <c r="B121" s="224"/>
      <c r="C121" s="224"/>
      <c r="D121" s="224"/>
      <c r="E121" s="224"/>
      <c r="F121" s="224"/>
      <c r="G121" s="225"/>
      <c r="H121" s="217" t="s">
        <v>5</v>
      </c>
      <c r="I121" s="226"/>
      <c r="J121" s="226"/>
      <c r="K121" s="226"/>
      <c r="L121" s="74"/>
      <c r="M121" s="217" t="s">
        <v>5</v>
      </c>
      <c r="N121" s="226"/>
      <c r="O121" s="226"/>
      <c r="P121" s="226"/>
      <c r="Q121" s="74"/>
      <c r="R121" s="217" t="s">
        <v>5</v>
      </c>
      <c r="S121" s="226"/>
      <c r="T121" s="226"/>
      <c r="U121" s="226"/>
      <c r="V121" s="74"/>
      <c r="W121" s="222"/>
      <c r="X121" s="223"/>
    </row>
    <row r="122" spans="1:29" ht="24.75" customHeight="1">
      <c r="A122" s="213" t="s">
        <v>4</v>
      </c>
      <c r="B122" s="216"/>
      <c r="C122" s="216"/>
      <c r="D122" s="216"/>
      <c r="E122" s="216"/>
      <c r="F122" s="216"/>
      <c r="G122" s="215"/>
      <c r="H122" s="222"/>
      <c r="I122" s="227"/>
      <c r="J122" s="227"/>
      <c r="K122" s="227"/>
      <c r="L122" s="223"/>
      <c r="M122" s="222"/>
      <c r="N122" s="227"/>
      <c r="O122" s="227"/>
      <c r="P122" s="227"/>
      <c r="Q122" s="223"/>
      <c r="R122" s="222"/>
      <c r="S122" s="227"/>
      <c r="T122" s="227"/>
      <c r="U122" s="227"/>
      <c r="V122" s="223"/>
      <c r="W122" s="222"/>
      <c r="X122" s="223"/>
    </row>
    <row r="123" spans="1:29" ht="4.5" customHeight="1">
      <c r="A123" s="228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32" t="s">
        <v>2</v>
      </c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77"/>
      <c r="R125" s="231"/>
      <c r="S125" s="231"/>
      <c r="T125" s="231"/>
      <c r="U125" s="231"/>
      <c r="V125" s="231"/>
      <c r="W125" s="231"/>
      <c r="X125" s="231"/>
    </row>
    <row r="126" spans="1:29" ht="39.75" customHeight="1"/>
  </sheetData>
  <sheetProtection sheet="1" objects="1" scenarios="1"/>
  <mergeCells count="294"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B114:F114"/>
    <mergeCell ref="I114:K114"/>
    <mergeCell ref="N114:P114"/>
    <mergeCell ref="S114:U114"/>
    <mergeCell ref="W114:X114"/>
    <mergeCell ref="B115:F115"/>
    <mergeCell ref="W115:X115"/>
    <mergeCell ref="B116:F116"/>
    <mergeCell ref="W116:X116"/>
    <mergeCell ref="A107:C108"/>
    <mergeCell ref="D107:U108"/>
    <mergeCell ref="V107:X107"/>
    <mergeCell ref="A109:C109"/>
    <mergeCell ref="D109:D112"/>
    <mergeCell ref="F109:F112"/>
    <mergeCell ref="G109:I109"/>
    <mergeCell ref="J109:T109"/>
    <mergeCell ref="A110:C112"/>
    <mergeCell ref="E110:E112"/>
    <mergeCell ref="G110:I111"/>
    <mergeCell ref="J110:T111"/>
    <mergeCell ref="U110:X110"/>
    <mergeCell ref="U111:U112"/>
    <mergeCell ref="V111:V112"/>
    <mergeCell ref="W111:X112"/>
    <mergeCell ref="G112:I112"/>
    <mergeCell ref="A101:G101"/>
    <mergeCell ref="H101:L101"/>
    <mergeCell ref="M101:Q101"/>
    <mergeCell ref="R101:V101"/>
    <mergeCell ref="W101:X101"/>
    <mergeCell ref="A102:X102"/>
    <mergeCell ref="A103:Q103"/>
    <mergeCell ref="R103:X104"/>
    <mergeCell ref="A104:P104"/>
    <mergeCell ref="B96:F96"/>
    <mergeCell ref="W96:X96"/>
    <mergeCell ref="B97:F97"/>
    <mergeCell ref="W97:X97"/>
    <mergeCell ref="B98:F98"/>
    <mergeCell ref="W98:X98"/>
    <mergeCell ref="B99:F99"/>
    <mergeCell ref="W99:X99"/>
    <mergeCell ref="A100:G100"/>
    <mergeCell ref="H100:K100"/>
    <mergeCell ref="M100:P100"/>
    <mergeCell ref="R100:U100"/>
    <mergeCell ref="W100:X100"/>
    <mergeCell ref="B93:F93"/>
    <mergeCell ref="I93:K93"/>
    <mergeCell ref="N93:P93"/>
    <mergeCell ref="S93:U93"/>
    <mergeCell ref="W93:X93"/>
    <mergeCell ref="B94:F94"/>
    <mergeCell ref="W94:X94"/>
    <mergeCell ref="B95:F95"/>
    <mergeCell ref="W95:X95"/>
    <mergeCell ref="A86:C87"/>
    <mergeCell ref="D86:U87"/>
    <mergeCell ref="V86:X86"/>
    <mergeCell ref="A88:C88"/>
    <mergeCell ref="D88:D91"/>
    <mergeCell ref="F88:F91"/>
    <mergeCell ref="G88:I88"/>
    <mergeCell ref="J88:T88"/>
    <mergeCell ref="A89:C91"/>
    <mergeCell ref="E89:E91"/>
    <mergeCell ref="G89:I90"/>
    <mergeCell ref="J89:T90"/>
    <mergeCell ref="U89:X89"/>
    <mergeCell ref="U90:U91"/>
    <mergeCell ref="V90:V91"/>
    <mergeCell ref="W90:X91"/>
    <mergeCell ref="G91:I91"/>
    <mergeCell ref="A80:G80"/>
    <mergeCell ref="H80:L80"/>
    <mergeCell ref="M80:Q80"/>
    <mergeCell ref="R80:V80"/>
    <mergeCell ref="W80:X80"/>
    <mergeCell ref="A81:X81"/>
    <mergeCell ref="A82:Q82"/>
    <mergeCell ref="R82:X83"/>
    <mergeCell ref="A83:P83"/>
    <mergeCell ref="B75:F75"/>
    <mergeCell ref="W75:X75"/>
    <mergeCell ref="B76:F76"/>
    <mergeCell ref="W76:X76"/>
    <mergeCell ref="B77:F77"/>
    <mergeCell ref="W77:X77"/>
    <mergeCell ref="B78:F78"/>
    <mergeCell ref="W78:X78"/>
    <mergeCell ref="A79:G79"/>
    <mergeCell ref="H79:K79"/>
    <mergeCell ref="M79:P79"/>
    <mergeCell ref="R79:U79"/>
    <mergeCell ref="W79:X79"/>
    <mergeCell ref="B72:F72"/>
    <mergeCell ref="I72:K72"/>
    <mergeCell ref="N72:P72"/>
    <mergeCell ref="S72:U72"/>
    <mergeCell ref="W72:X72"/>
    <mergeCell ref="B73:F73"/>
    <mergeCell ref="W73:X73"/>
    <mergeCell ref="B74:F74"/>
    <mergeCell ref="W74:X74"/>
    <mergeCell ref="A65:C66"/>
    <mergeCell ref="D65:U66"/>
    <mergeCell ref="V65:X65"/>
    <mergeCell ref="A67:C67"/>
    <mergeCell ref="D67:D70"/>
    <mergeCell ref="F67:F70"/>
    <mergeCell ref="G67:I67"/>
    <mergeCell ref="J67:T67"/>
    <mergeCell ref="A68:C70"/>
    <mergeCell ref="E68:E70"/>
    <mergeCell ref="G68:I69"/>
    <mergeCell ref="J68:T69"/>
    <mergeCell ref="U68:X68"/>
    <mergeCell ref="U69:U70"/>
    <mergeCell ref="V69:V70"/>
    <mergeCell ref="W69:X70"/>
    <mergeCell ref="G70:I70"/>
    <mergeCell ref="A59:G59"/>
    <mergeCell ref="H59:L59"/>
    <mergeCell ref="M59:Q59"/>
    <mergeCell ref="R59:V59"/>
    <mergeCell ref="W59:X59"/>
    <mergeCell ref="A60:X60"/>
    <mergeCell ref="A61:Q61"/>
    <mergeCell ref="R61:X62"/>
    <mergeCell ref="A62:P62"/>
    <mergeCell ref="B54:F54"/>
    <mergeCell ref="W54:X54"/>
    <mergeCell ref="B55:F55"/>
    <mergeCell ref="W55:X55"/>
    <mergeCell ref="B56:F56"/>
    <mergeCell ref="W56:X56"/>
    <mergeCell ref="B57:F57"/>
    <mergeCell ref="W57:X57"/>
    <mergeCell ref="A58:G58"/>
    <mergeCell ref="H58:K58"/>
    <mergeCell ref="M58:P58"/>
    <mergeCell ref="R58:U58"/>
    <mergeCell ref="W58:X58"/>
    <mergeCell ref="B51:F51"/>
    <mergeCell ref="I51:K51"/>
    <mergeCell ref="N51:P51"/>
    <mergeCell ref="S51:U51"/>
    <mergeCell ref="W51:X51"/>
    <mergeCell ref="B52:F52"/>
    <mergeCell ref="W52:X52"/>
    <mergeCell ref="B53:F53"/>
    <mergeCell ref="W53:X53"/>
    <mergeCell ref="A44:C45"/>
    <mergeCell ref="D44:U45"/>
    <mergeCell ref="V44:X44"/>
    <mergeCell ref="A46:C46"/>
    <mergeCell ref="D46:D49"/>
    <mergeCell ref="F46:F49"/>
    <mergeCell ref="G46:I46"/>
    <mergeCell ref="J46:T46"/>
    <mergeCell ref="A47:C49"/>
    <mergeCell ref="E47:E49"/>
    <mergeCell ref="G47:I48"/>
    <mergeCell ref="J47:T48"/>
    <mergeCell ref="U47:X47"/>
    <mergeCell ref="U48:U49"/>
    <mergeCell ref="V48:V49"/>
    <mergeCell ref="W48:X49"/>
    <mergeCell ref="G49:I49"/>
    <mergeCell ref="A38:G38"/>
    <mergeCell ref="H38:L38"/>
    <mergeCell ref="M38:Q38"/>
    <mergeCell ref="R38:V38"/>
    <mergeCell ref="W38:X38"/>
    <mergeCell ref="A39:X39"/>
    <mergeCell ref="A40:Q40"/>
    <mergeCell ref="R40:X41"/>
    <mergeCell ref="A41:P41"/>
    <mergeCell ref="B33:F33"/>
    <mergeCell ref="W33:X33"/>
    <mergeCell ref="B34:F34"/>
    <mergeCell ref="W34:X34"/>
    <mergeCell ref="B35:F35"/>
    <mergeCell ref="W35:X35"/>
    <mergeCell ref="B36:F36"/>
    <mergeCell ref="W36:X36"/>
    <mergeCell ref="A37:G37"/>
    <mergeCell ref="H37:K37"/>
    <mergeCell ref="M37:P37"/>
    <mergeCell ref="R37:U37"/>
    <mergeCell ref="W37:X37"/>
    <mergeCell ref="B30:F30"/>
    <mergeCell ref="I30:K30"/>
    <mergeCell ref="N30:P30"/>
    <mergeCell ref="S30:U30"/>
    <mergeCell ref="W30:X30"/>
    <mergeCell ref="B31:F31"/>
    <mergeCell ref="W31:X31"/>
    <mergeCell ref="B32:F32"/>
    <mergeCell ref="W32:X32"/>
    <mergeCell ref="A23:C24"/>
    <mergeCell ref="D23:U24"/>
    <mergeCell ref="V23:X23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G28:I28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B9:F9"/>
    <mergeCell ref="I9:K9"/>
    <mergeCell ref="N9:P9"/>
    <mergeCell ref="S9:U9"/>
    <mergeCell ref="W9:X9"/>
    <mergeCell ref="B10:F10"/>
    <mergeCell ref="W10:X10"/>
    <mergeCell ref="B11:F11"/>
    <mergeCell ref="W11:X11"/>
    <mergeCell ref="A2:C3"/>
    <mergeCell ref="D2:U3"/>
    <mergeCell ref="V2:X2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V3:X4"/>
    <mergeCell ref="V24:X25"/>
    <mergeCell ref="V45:X46"/>
    <mergeCell ref="V66:X67"/>
    <mergeCell ref="V87:X88"/>
    <mergeCell ref="V108:X109"/>
    <mergeCell ref="U26:X26"/>
    <mergeCell ref="U27:U28"/>
    <mergeCell ref="V27:V28"/>
    <mergeCell ref="W27:X28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2" manualBreakCount="2">
    <brk id="42" max="23" man="1"/>
    <brk id="84" max="2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AD126"/>
  <sheetViews>
    <sheetView topLeftCell="A96" zoomScaleNormal="100" zoomScaleSheetLayoutView="55" workbookViewId="0">
      <selection activeCell="AC115" sqref="AC115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3" customWidth="1"/>
    <col min="29" max="29" width="8.1640625" style="54" customWidth="1"/>
    <col min="30" max="30" width="4.83203125" style="53" bestFit="1" customWidth="1"/>
    <col min="31" max="52" width="2.6640625" style="53" customWidth="1"/>
    <col min="53" max="16384" width="8.83203125" style="53"/>
  </cols>
  <sheetData>
    <row r="1" spans="1:30" ht="34.5" customHeight="1"/>
    <row r="2" spans="1:30" ht="24.75" customHeight="1">
      <c r="A2" s="169" t="s">
        <v>12</v>
      </c>
      <c r="B2" s="169"/>
      <c r="C2" s="169"/>
      <c r="D2" s="171" t="str">
        <f>基本登録!$B$8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IF(VLOOKUP(AC10,関東予選!$J:$O,2,FALSE)="","",VLOOKUP(AC10,関東予選!$J:$O,2,FALSE))</f>
        <v/>
      </c>
      <c r="W3" s="234"/>
      <c r="X3" s="235"/>
    </row>
    <row r="4" spans="1:30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30" ht="9.75" customHeight="1">
      <c r="A5" s="186">
        <f>基本登録!$B$1</f>
        <v>0</v>
      </c>
      <c r="B5" s="187"/>
      <c r="C5" s="188"/>
      <c r="D5" s="252"/>
      <c r="E5" s="258" t="s">
        <v>1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30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30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/>
      <c r="L7" s="81"/>
      <c r="M7" s="81"/>
      <c r="N7" s="81"/>
      <c r="O7" s="81"/>
      <c r="P7" s="81" t="s">
        <v>38</v>
      </c>
      <c r="Q7" s="63"/>
      <c r="R7" s="81" t="s">
        <v>39</v>
      </c>
      <c r="S7" s="58"/>
      <c r="T7" s="59"/>
      <c r="U7" s="242"/>
      <c r="V7" s="244"/>
      <c r="W7" s="247"/>
      <c r="X7" s="248"/>
    </row>
    <row r="8" spans="1:30" ht="4.5" customHeight="1"/>
    <row r="9" spans="1:30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86"/>
      <c r="I9" s="279" t="str">
        <f>IFERROR(VLOOKUP(D2,基本登録!$B$8:$G$13,5,FALSE),"")</f>
        <v>予選</v>
      </c>
      <c r="J9" s="279"/>
      <c r="K9" s="279"/>
      <c r="L9" s="87"/>
      <c r="M9" s="86"/>
      <c r="N9" s="279" t="str">
        <f>IFERROR(VLOOKUP(D2,基本登録!$B$8:$G$13,6,FALSE),"")</f>
        <v>準決勝</v>
      </c>
      <c r="O9" s="279"/>
      <c r="P9" s="279"/>
      <c r="Q9" s="87"/>
      <c r="R9" s="86"/>
      <c r="S9" s="279"/>
      <c r="T9" s="279"/>
      <c r="U9" s="279"/>
      <c r="V9" s="87"/>
      <c r="W9" s="280" t="s">
        <v>7</v>
      </c>
      <c r="X9" s="281"/>
    </row>
    <row r="10" spans="1:30" ht="21.75" customHeight="1">
      <c r="A10" s="71" t="str">
        <f>基本登録!$A$16</f>
        <v>１</v>
      </c>
      <c r="B10" s="282" t="str">
        <f>IF('関東予選（女子）'!AC10="","",VLOOKUP(AC10,関東予選!$J:$O,4,FALSE))</f>
        <v/>
      </c>
      <c r="C10" s="283"/>
      <c r="D10" s="283"/>
      <c r="E10" s="283"/>
      <c r="F10" s="284"/>
      <c r="G10" s="72" t="str">
        <f>IF('関東予選（女子）'!AC10="","",VLOOKUP(AC10,関東予選!$J:$O,5,FALSE))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AC10" s="54" t="str">
        <f>関東予選!J3</f>
        <v/>
      </c>
      <c r="AD10" s="75"/>
    </row>
    <row r="11" spans="1:30" ht="21.75" customHeight="1">
      <c r="A11" s="66" t="str">
        <f>基本登録!$A$17</f>
        <v>２</v>
      </c>
      <c r="B11" s="282" t="str">
        <f>IF('関東予選（女子）'!AC11="","",VLOOKUP(AC11,関東予選!$J:$O,4,FALSE))</f>
        <v/>
      </c>
      <c r="C11" s="283"/>
      <c r="D11" s="283"/>
      <c r="E11" s="283"/>
      <c r="F11" s="284"/>
      <c r="G11" s="72" t="str">
        <f>IF('関東予選（女子）'!AC11="","",VLOOKUP(AC11,関東予選!$J:$O,5,FALSE))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  <c r="AC11" s="54" t="str">
        <f>関東予選!J4</f>
        <v/>
      </c>
    </row>
    <row r="12" spans="1:30" ht="21.75" customHeight="1">
      <c r="A12" s="66" t="str">
        <f>基本登録!$A$18</f>
        <v>３</v>
      </c>
      <c r="B12" s="282" t="str">
        <f>IF('関東予選（女子）'!AC12="","",VLOOKUP(AC12,関東予選!$J:$O,4,FALSE))</f>
        <v/>
      </c>
      <c r="C12" s="283"/>
      <c r="D12" s="283"/>
      <c r="E12" s="283"/>
      <c r="F12" s="284"/>
      <c r="G12" s="72" t="str">
        <f>IF('関東予選（女子）'!AC12="","",VLOOKUP(AC12,関東予選!$J:$O,5,FALSE))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  <c r="AC12" s="54" t="str">
        <f>関東予選!J5</f>
        <v/>
      </c>
    </row>
    <row r="13" spans="1:30" ht="21.75" customHeight="1">
      <c r="A13" s="66" t="str">
        <f>基本登録!$A$19</f>
        <v>４</v>
      </c>
      <c r="B13" s="282" t="str">
        <f>IF('関東予選（女子）'!AC13="","",VLOOKUP(AC13,関東予選!$J:$O,4,FALSE))</f>
        <v/>
      </c>
      <c r="C13" s="283"/>
      <c r="D13" s="283"/>
      <c r="E13" s="283"/>
      <c r="F13" s="284"/>
      <c r="G13" s="72" t="str">
        <f>IF('関東予選（女子）'!AC13="","",VLOOKUP(AC13,関東予選!$J:$O,5,FALSE))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</row>
    <row r="14" spans="1:30" ht="21.75" customHeight="1">
      <c r="A14" s="66" t="str">
        <f>基本登録!$A$20</f>
        <v>５</v>
      </c>
      <c r="B14" s="282" t="str">
        <f>IF('関東予選（女子）'!AC14="","",VLOOKUP(AC14,関東予選!$J:$O,4,FALSE))</f>
        <v/>
      </c>
      <c r="C14" s="283"/>
      <c r="D14" s="283"/>
      <c r="E14" s="283"/>
      <c r="F14" s="284"/>
      <c r="G14" s="72" t="str">
        <f>IF('関東予選（女子）'!AC14="","",VLOOKUP(AC14,関東予選!$J:$O,5,FALSE))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</row>
    <row r="15" spans="1:30" ht="21.75" customHeight="1">
      <c r="A15" s="66" t="str">
        <f>基本登録!$A$21</f>
        <v>補</v>
      </c>
      <c r="B15" s="282" t="str">
        <f>IF('関東予選（女子）'!AC15="","",VLOOKUP(AC15,関東予選!$J:$O,4,FALSE))</f>
        <v/>
      </c>
      <c r="C15" s="283"/>
      <c r="D15" s="283"/>
      <c r="E15" s="283"/>
      <c r="F15" s="284"/>
      <c r="G15" s="72" t="str">
        <f>IF('関東予選（女子）'!AC15="","",VLOOKUP(AC15,関東予選!$J:$O,5,FALSE))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</row>
    <row r="16" spans="1:30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IF(VLOOKUP(AC31,関東予選!$J:$O,2,FALSE)="","",VLOOKUP(AC31,関東予選!$J:$O,2,FALSE))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1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/>
      <c r="K28" s="81" t="s">
        <v>33</v>
      </c>
      <c r="L28" s="81"/>
      <c r="M28" s="81"/>
      <c r="N28" s="81"/>
      <c r="O28" s="81"/>
      <c r="P28" s="81" t="s">
        <v>38</v>
      </c>
      <c r="Q28" s="63"/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86"/>
      <c r="I30" s="279" t="str">
        <f>IFERROR(VLOOKUP(D23,基本登録!$B$8:$G$13,5,FALSE),"")</f>
        <v>予選</v>
      </c>
      <c r="J30" s="279"/>
      <c r="K30" s="279"/>
      <c r="L30" s="87"/>
      <c r="M30" s="86"/>
      <c r="N30" s="279" t="str">
        <f>IFERROR(VLOOKUP(D23,基本登録!$B$8:$G$13,6,FALSE),"")</f>
        <v>準決勝</v>
      </c>
      <c r="O30" s="279"/>
      <c r="P30" s="279"/>
      <c r="Q30" s="87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IF('関東予選（女子）'!AC31="","",VLOOKUP(AC31,関東予選!$J:$O,4,FALSE))</f>
        <v/>
      </c>
      <c r="C31" s="283"/>
      <c r="D31" s="283"/>
      <c r="E31" s="283"/>
      <c r="F31" s="284"/>
      <c r="G31" s="72" t="str">
        <f>IF('関東予選（女子）'!AC31="","",VLOOKUP(AC31,関東予選!$J:$O,5,FALSE))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75"/>
      <c r="AC31" s="54" t="str">
        <f>関東予選!J6</f>
        <v/>
      </c>
    </row>
    <row r="32" spans="1:29" ht="21.75" customHeight="1">
      <c r="A32" s="66" t="str">
        <f>基本登録!$A$17</f>
        <v>２</v>
      </c>
      <c r="B32" s="282" t="str">
        <f>IF('関東予選（女子）'!AC32="","",VLOOKUP(AC32,関東予選!$J:$O,4,FALSE))</f>
        <v/>
      </c>
      <c r="C32" s="283"/>
      <c r="D32" s="283"/>
      <c r="E32" s="283"/>
      <c r="F32" s="284"/>
      <c r="G32" s="72" t="str">
        <f>IF('関東予選（女子）'!AC32="","",VLOOKUP(AC32,関東予選!$J:$O,5,FALSE))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  <c r="AC32" s="54" t="str">
        <f>関東予選!J7</f>
        <v/>
      </c>
    </row>
    <row r="33" spans="1:29" ht="21.75" customHeight="1">
      <c r="A33" s="66" t="str">
        <f>基本登録!$A$18</f>
        <v>３</v>
      </c>
      <c r="B33" s="282" t="str">
        <f>IF('関東予選（女子）'!AC33="","",VLOOKUP(AC33,関東予選!$J:$O,4,FALSE))</f>
        <v/>
      </c>
      <c r="C33" s="283"/>
      <c r="D33" s="283"/>
      <c r="E33" s="283"/>
      <c r="F33" s="284"/>
      <c r="G33" s="72" t="str">
        <f>IF('関東予選（女子）'!AC33="","",VLOOKUP(AC33,関東予選!$J:$O,5,FALSE))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  <c r="AC33" s="54" t="str">
        <f>関東予選!J8</f>
        <v/>
      </c>
    </row>
    <row r="34" spans="1:29" ht="21.75" customHeight="1">
      <c r="A34" s="66" t="str">
        <f>基本登録!$A$19</f>
        <v>４</v>
      </c>
      <c r="B34" s="282" t="str">
        <f>IF('関東予選（女子）'!AC34="","",VLOOKUP(AC34,関東予選!$J:$O,4,FALSE))</f>
        <v/>
      </c>
      <c r="C34" s="283"/>
      <c r="D34" s="283"/>
      <c r="E34" s="283"/>
      <c r="F34" s="284"/>
      <c r="G34" s="72" t="str">
        <f>IF('関東予選（女子）'!AC34="","",VLOOKUP(AC34,関東予選!$J:$O,5,FALSE))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9" ht="21.75" customHeight="1">
      <c r="A35" s="66" t="str">
        <f>基本登録!$A$20</f>
        <v>５</v>
      </c>
      <c r="B35" s="282" t="str">
        <f>IF('関東予選（女子）'!AC35="","",VLOOKUP(AC35,関東予選!$J:$O,4,FALSE))</f>
        <v/>
      </c>
      <c r="C35" s="283"/>
      <c r="D35" s="283"/>
      <c r="E35" s="283"/>
      <c r="F35" s="284"/>
      <c r="G35" s="72" t="str">
        <f>IF('関東予選（女子）'!AC35="","",VLOOKUP(AC35,関東予選!$J:$O,5,FALSE))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9" ht="21.75" customHeight="1">
      <c r="A36" s="66" t="str">
        <f>基本登録!$A$21</f>
        <v>補</v>
      </c>
      <c r="B36" s="282" t="str">
        <f>IF('関東予選（女子）'!AC36="","",VLOOKUP(AC36,関東予選!$J:$O,4,FALSE))</f>
        <v/>
      </c>
      <c r="C36" s="283"/>
      <c r="D36" s="283"/>
      <c r="E36" s="283"/>
      <c r="F36" s="284"/>
      <c r="G36" s="72" t="str">
        <f>IF('関東予選（女子）'!AC36="","",VLOOKUP(AC36,関東予選!$J:$O,5,FALSE))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9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9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9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9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9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9" ht="39.75" customHeight="1"/>
    <row r="43" spans="1:29" ht="34.5" customHeight="1"/>
    <row r="44" spans="1:29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249" t="s">
        <v>24</v>
      </c>
      <c r="W44" s="250"/>
      <c r="X44" s="251"/>
    </row>
    <row r="45" spans="1:29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233" t="str">
        <f>IF(VLOOKUP(AC52,関東予選!$J:$O,2,FALSE)="","",VLOOKUP(AC52,関東予選!$J:$O,2,FALSE))</f>
        <v/>
      </c>
      <c r="W45" s="234"/>
      <c r="X45" s="235"/>
    </row>
    <row r="46" spans="1:29" ht="27" customHeight="1">
      <c r="A46" s="177" t="s">
        <v>23</v>
      </c>
      <c r="B46" s="178"/>
      <c r="C46" s="179"/>
      <c r="D46" s="241"/>
      <c r="E46" s="82" t="s">
        <v>22</v>
      </c>
      <c r="F46" s="241"/>
      <c r="G46" s="249" t="s">
        <v>21</v>
      </c>
      <c r="H46" s="250"/>
      <c r="I46" s="251"/>
      <c r="J46" s="255" t="str">
        <f>基本登録!$B$2</f>
        <v>基本登録シートの学校番号に入力して下さい</v>
      </c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83"/>
      <c r="V46" s="236"/>
      <c r="W46" s="237"/>
      <c r="X46" s="238"/>
    </row>
    <row r="47" spans="1:29" ht="9.75" customHeight="1">
      <c r="A47" s="186">
        <f>基本登録!$B$1</f>
        <v>0</v>
      </c>
      <c r="B47" s="187"/>
      <c r="C47" s="188"/>
      <c r="D47" s="252"/>
      <c r="E47" s="258" t="s">
        <v>1</v>
      </c>
      <c r="F47" s="254"/>
      <c r="G47" s="261" t="s">
        <v>20</v>
      </c>
      <c r="H47" s="262"/>
      <c r="I47" s="263"/>
      <c r="J47" s="267">
        <f>基本登録!$B$3</f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9"/>
      <c r="U47" s="239"/>
      <c r="V47" s="240"/>
      <c r="W47" s="240"/>
      <c r="X47" s="240"/>
    </row>
    <row r="48" spans="1:29" ht="16.5" customHeight="1">
      <c r="A48" s="189"/>
      <c r="B48" s="190"/>
      <c r="C48" s="191"/>
      <c r="D48" s="252"/>
      <c r="E48" s="259"/>
      <c r="F48" s="254"/>
      <c r="G48" s="264"/>
      <c r="H48" s="265"/>
      <c r="I48" s="266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41"/>
      <c r="V48" s="243" t="s">
        <v>19</v>
      </c>
      <c r="W48" s="245" t="s">
        <v>11</v>
      </c>
      <c r="X48" s="246"/>
    </row>
    <row r="49" spans="1:29" ht="27" customHeight="1">
      <c r="A49" s="192"/>
      <c r="B49" s="193"/>
      <c r="C49" s="194"/>
      <c r="D49" s="253"/>
      <c r="E49" s="260"/>
      <c r="F49" s="242"/>
      <c r="G49" s="273" t="s">
        <v>18</v>
      </c>
      <c r="H49" s="274"/>
      <c r="I49" s="275"/>
      <c r="J49" s="80"/>
      <c r="K49" s="81"/>
      <c r="L49" s="81" t="s">
        <v>34</v>
      </c>
      <c r="M49" s="81"/>
      <c r="N49" s="81"/>
      <c r="O49" s="81"/>
      <c r="P49" s="81" t="s">
        <v>38</v>
      </c>
      <c r="Q49" s="63"/>
      <c r="R49" s="81" t="s">
        <v>39</v>
      </c>
      <c r="S49" s="58"/>
      <c r="T49" s="59"/>
      <c r="U49" s="242"/>
      <c r="V49" s="244"/>
      <c r="W49" s="247"/>
      <c r="X49" s="248"/>
    </row>
    <row r="50" spans="1:29" ht="4.5" customHeight="1"/>
    <row r="51" spans="1:29" ht="21.75" customHeight="1">
      <c r="A51" s="66" t="s">
        <v>10</v>
      </c>
      <c r="B51" s="276" t="s">
        <v>9</v>
      </c>
      <c r="C51" s="277"/>
      <c r="D51" s="277"/>
      <c r="E51" s="277"/>
      <c r="F51" s="278"/>
      <c r="G51" s="85" t="s">
        <v>8</v>
      </c>
      <c r="H51" s="86"/>
      <c r="I51" s="279" t="str">
        <f>IFERROR(VLOOKUP(D44,基本登録!$B$8:$G$13,5,FALSE),"")</f>
        <v>予選</v>
      </c>
      <c r="J51" s="279"/>
      <c r="K51" s="279"/>
      <c r="L51" s="87"/>
      <c r="M51" s="86"/>
      <c r="N51" s="279" t="str">
        <f>IFERROR(VLOOKUP(D44,基本登録!$B$8:$G$13,6,FALSE),"")</f>
        <v>準決勝</v>
      </c>
      <c r="O51" s="279"/>
      <c r="P51" s="279"/>
      <c r="Q51" s="87"/>
      <c r="R51" s="91"/>
      <c r="S51" s="277"/>
      <c r="T51" s="277"/>
      <c r="U51" s="277"/>
      <c r="V51" s="92"/>
      <c r="W51" s="280" t="s">
        <v>7</v>
      </c>
      <c r="X51" s="281"/>
    </row>
    <row r="52" spans="1:29" ht="21.75" customHeight="1">
      <c r="A52" s="71" t="str">
        <f>基本登録!$A$16</f>
        <v>１</v>
      </c>
      <c r="B52" s="282" t="str">
        <f>IF('関東予選（女子）'!AC52="","",VLOOKUP(AC52,関東予選!$J:$O,4,FALSE))</f>
        <v/>
      </c>
      <c r="C52" s="283"/>
      <c r="D52" s="283"/>
      <c r="E52" s="283"/>
      <c r="F52" s="284"/>
      <c r="G52" s="72" t="str">
        <f>IF('関東予選（女子）'!AC52="","",VLOOKUP(AC52,関東予選!$J:$O,5,FALSE))</f>
        <v/>
      </c>
      <c r="H52" s="84"/>
      <c r="I52" s="84"/>
      <c r="J52" s="84"/>
      <c r="K52" s="57"/>
      <c r="L52" s="89"/>
      <c r="M52" s="84"/>
      <c r="N52" s="84"/>
      <c r="O52" s="84"/>
      <c r="P52" s="57"/>
      <c r="Q52" s="89"/>
      <c r="R52" s="84"/>
      <c r="S52" s="84"/>
      <c r="T52" s="84"/>
      <c r="U52" s="57"/>
      <c r="V52" s="89"/>
      <c r="W52" s="177"/>
      <c r="X52" s="179"/>
      <c r="Y52" s="75"/>
      <c r="AC52" s="54" t="str">
        <f>関東予選!J9</f>
        <v/>
      </c>
    </row>
    <row r="53" spans="1:29" ht="21.75" customHeight="1">
      <c r="A53" s="66" t="str">
        <f>基本登録!$A$17</f>
        <v>２</v>
      </c>
      <c r="B53" s="282" t="str">
        <f>IF('関東予選（女子）'!AC53="","",VLOOKUP(AC53,関東予選!$J:$O,4,FALSE))</f>
        <v/>
      </c>
      <c r="C53" s="283"/>
      <c r="D53" s="283"/>
      <c r="E53" s="283"/>
      <c r="F53" s="284"/>
      <c r="G53" s="72" t="str">
        <f>IF('関東予選（女子）'!AC53="","",VLOOKUP(AC53,関東予選!$J:$O,5,FALSE))</f>
        <v/>
      </c>
      <c r="H53" s="84"/>
      <c r="I53" s="84"/>
      <c r="J53" s="84"/>
      <c r="K53" s="57"/>
      <c r="L53" s="89"/>
      <c r="M53" s="84"/>
      <c r="N53" s="84"/>
      <c r="O53" s="84"/>
      <c r="P53" s="57"/>
      <c r="Q53" s="89"/>
      <c r="R53" s="84"/>
      <c r="S53" s="84"/>
      <c r="T53" s="84"/>
      <c r="U53" s="57"/>
      <c r="V53" s="89"/>
      <c r="W53" s="177"/>
      <c r="X53" s="179"/>
      <c r="AC53" s="54" t="str">
        <f>関東予選!J10</f>
        <v/>
      </c>
    </row>
    <row r="54" spans="1:29" ht="21.75" customHeight="1">
      <c r="A54" s="66" t="str">
        <f>基本登録!$A$18</f>
        <v>３</v>
      </c>
      <c r="B54" s="282" t="str">
        <f>IF('関東予選（女子）'!AC54="","",VLOOKUP(AC54,関東予選!$J:$O,4,FALSE))</f>
        <v/>
      </c>
      <c r="C54" s="283"/>
      <c r="D54" s="283"/>
      <c r="E54" s="283"/>
      <c r="F54" s="284"/>
      <c r="G54" s="72" t="str">
        <f>IF('関東予選（女子）'!AC54="","",VLOOKUP(AC54,関東予選!$J:$O,5,FALSE))</f>
        <v/>
      </c>
      <c r="H54" s="84"/>
      <c r="I54" s="84"/>
      <c r="J54" s="84"/>
      <c r="K54" s="57"/>
      <c r="L54" s="89"/>
      <c r="M54" s="84"/>
      <c r="N54" s="84"/>
      <c r="O54" s="84"/>
      <c r="P54" s="57"/>
      <c r="Q54" s="89"/>
      <c r="R54" s="84"/>
      <c r="S54" s="84"/>
      <c r="T54" s="84"/>
      <c r="U54" s="57"/>
      <c r="V54" s="89"/>
      <c r="W54" s="177"/>
      <c r="X54" s="179"/>
      <c r="AC54" s="54" t="str">
        <f>関東予選!J11</f>
        <v/>
      </c>
    </row>
    <row r="55" spans="1:29" ht="21.75" customHeight="1">
      <c r="A55" s="66" t="str">
        <f>基本登録!$A$19</f>
        <v>４</v>
      </c>
      <c r="B55" s="282" t="str">
        <f>IF('関東予選（女子）'!AC55="","",VLOOKUP(AC55,関東予選!$J:$O,4,FALSE))</f>
        <v/>
      </c>
      <c r="C55" s="283"/>
      <c r="D55" s="283"/>
      <c r="E55" s="283"/>
      <c r="F55" s="284"/>
      <c r="G55" s="72" t="str">
        <f>IF('関東予選（女子）'!AC55="","",VLOOKUP(AC55,関東予選!$J:$O,5,FALSE))</f>
        <v/>
      </c>
      <c r="H55" s="84"/>
      <c r="I55" s="84"/>
      <c r="J55" s="84"/>
      <c r="K55" s="57"/>
      <c r="L55" s="89"/>
      <c r="M55" s="84"/>
      <c r="N55" s="84"/>
      <c r="O55" s="84"/>
      <c r="P55" s="57"/>
      <c r="Q55" s="89"/>
      <c r="R55" s="84"/>
      <c r="S55" s="84"/>
      <c r="T55" s="84"/>
      <c r="U55" s="57"/>
      <c r="V55" s="89"/>
      <c r="W55" s="177"/>
      <c r="X55" s="179"/>
    </row>
    <row r="56" spans="1:29" ht="21.75" customHeight="1">
      <c r="A56" s="66" t="str">
        <f>基本登録!$A$20</f>
        <v>５</v>
      </c>
      <c r="B56" s="282" t="str">
        <f>IF('関東予選（女子）'!AC56="","",VLOOKUP(AC56,関東予選!$J:$O,4,FALSE))</f>
        <v/>
      </c>
      <c r="C56" s="283"/>
      <c r="D56" s="283"/>
      <c r="E56" s="283"/>
      <c r="F56" s="284"/>
      <c r="G56" s="72" t="str">
        <f>IF('関東予選（女子）'!AC56="","",VLOOKUP(AC56,関東予選!$J:$O,5,FALSE))</f>
        <v/>
      </c>
      <c r="H56" s="84"/>
      <c r="I56" s="84"/>
      <c r="J56" s="84"/>
      <c r="K56" s="57"/>
      <c r="L56" s="89"/>
      <c r="M56" s="84"/>
      <c r="N56" s="84"/>
      <c r="O56" s="84"/>
      <c r="P56" s="57"/>
      <c r="Q56" s="89"/>
      <c r="R56" s="84"/>
      <c r="S56" s="84"/>
      <c r="T56" s="84"/>
      <c r="U56" s="57"/>
      <c r="V56" s="89"/>
      <c r="W56" s="177"/>
      <c r="X56" s="179"/>
    </row>
    <row r="57" spans="1:29" ht="21.75" customHeight="1">
      <c r="A57" s="66" t="str">
        <f>基本登録!$A$21</f>
        <v>補</v>
      </c>
      <c r="B57" s="282" t="str">
        <f>IF('関東予選（女子）'!AC57="","",VLOOKUP(AC57,関東予選!$J:$O,4,FALSE))</f>
        <v/>
      </c>
      <c r="C57" s="283"/>
      <c r="D57" s="283"/>
      <c r="E57" s="283"/>
      <c r="F57" s="284"/>
      <c r="G57" s="72" t="str">
        <f>IF('関東予選（女子）'!AC57="","",VLOOKUP(AC57,関東予選!$J:$O,5,FALSE))</f>
        <v/>
      </c>
      <c r="H57" s="66"/>
      <c r="I57" s="66"/>
      <c r="J57" s="66"/>
      <c r="K57" s="88"/>
      <c r="L57" s="89"/>
      <c r="M57" s="66"/>
      <c r="N57" s="66"/>
      <c r="O57" s="66"/>
      <c r="P57" s="88"/>
      <c r="Q57" s="89"/>
      <c r="R57" s="66"/>
      <c r="S57" s="66"/>
      <c r="T57" s="66"/>
      <c r="U57" s="88"/>
      <c r="V57" s="89"/>
      <c r="W57" s="177"/>
      <c r="X57" s="179"/>
    </row>
    <row r="58" spans="1:29" ht="19.5" customHeight="1">
      <c r="A58" s="177"/>
      <c r="B58" s="285"/>
      <c r="C58" s="285"/>
      <c r="D58" s="285"/>
      <c r="E58" s="285"/>
      <c r="F58" s="285"/>
      <c r="G58" s="286"/>
      <c r="H58" s="280" t="s">
        <v>5</v>
      </c>
      <c r="I58" s="287"/>
      <c r="J58" s="287"/>
      <c r="K58" s="287"/>
      <c r="L58" s="89"/>
      <c r="M58" s="280" t="s">
        <v>5</v>
      </c>
      <c r="N58" s="287"/>
      <c r="O58" s="287"/>
      <c r="P58" s="287"/>
      <c r="Q58" s="89"/>
      <c r="R58" s="280" t="s">
        <v>5</v>
      </c>
      <c r="S58" s="287"/>
      <c r="T58" s="287"/>
      <c r="U58" s="287"/>
      <c r="V58" s="89"/>
      <c r="W58" s="177"/>
      <c r="X58" s="179"/>
    </row>
    <row r="59" spans="1:29" ht="24.75" customHeight="1">
      <c r="A59" s="276" t="s">
        <v>4</v>
      </c>
      <c r="B59" s="279"/>
      <c r="C59" s="279"/>
      <c r="D59" s="279"/>
      <c r="E59" s="279"/>
      <c r="F59" s="279"/>
      <c r="G59" s="278"/>
      <c r="H59" s="177"/>
      <c r="I59" s="178"/>
      <c r="J59" s="178"/>
      <c r="K59" s="178"/>
      <c r="L59" s="179"/>
      <c r="M59" s="177"/>
      <c r="N59" s="178"/>
      <c r="O59" s="178"/>
      <c r="P59" s="178"/>
      <c r="Q59" s="179"/>
      <c r="R59" s="177"/>
      <c r="S59" s="178"/>
      <c r="T59" s="178"/>
      <c r="U59" s="178"/>
      <c r="V59" s="179"/>
      <c r="W59" s="177"/>
      <c r="X59" s="179"/>
    </row>
    <row r="60" spans="1:29" ht="4.5" customHeight="1">
      <c r="A60" s="288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29" t="s">
        <v>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90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249" t="s">
        <v>24</v>
      </c>
      <c r="W65" s="250"/>
      <c r="X65" s="251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233" t="str">
        <f>IF(VLOOKUP(AC73,関東予選!$J:$O,2,FALSE)="","",VLOOKUP(AC73,関東予選!$J:$O,2,FALSE))</f>
        <v/>
      </c>
      <c r="W66" s="234"/>
      <c r="X66" s="235"/>
    </row>
    <row r="67" spans="1:29" ht="27" customHeight="1">
      <c r="A67" s="177" t="s">
        <v>23</v>
      </c>
      <c r="B67" s="178"/>
      <c r="C67" s="179"/>
      <c r="D67" s="241"/>
      <c r="E67" s="82" t="s">
        <v>22</v>
      </c>
      <c r="F67" s="241"/>
      <c r="G67" s="249" t="s">
        <v>21</v>
      </c>
      <c r="H67" s="250"/>
      <c r="I67" s="251"/>
      <c r="J67" s="255" t="str">
        <f>基本登録!$B$2</f>
        <v>基本登録シートの学校番号に入力して下さい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7"/>
      <c r="U67" s="83"/>
      <c r="V67" s="236"/>
      <c r="W67" s="237"/>
      <c r="X67" s="238"/>
    </row>
    <row r="68" spans="1:29" ht="9.75" customHeight="1">
      <c r="A68" s="186">
        <f>基本登録!$B$1</f>
        <v>0</v>
      </c>
      <c r="B68" s="187"/>
      <c r="C68" s="188"/>
      <c r="D68" s="252"/>
      <c r="E68" s="258" t="s">
        <v>1</v>
      </c>
      <c r="F68" s="254"/>
      <c r="G68" s="261" t="s">
        <v>20</v>
      </c>
      <c r="H68" s="262"/>
      <c r="I68" s="263"/>
      <c r="J68" s="267">
        <f>基本登録!$B$3</f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9"/>
      <c r="U68" s="239"/>
      <c r="V68" s="240"/>
      <c r="W68" s="240"/>
      <c r="X68" s="240"/>
    </row>
    <row r="69" spans="1:29" ht="16.5" customHeight="1">
      <c r="A69" s="189"/>
      <c r="B69" s="190"/>
      <c r="C69" s="191"/>
      <c r="D69" s="252"/>
      <c r="E69" s="259"/>
      <c r="F69" s="254"/>
      <c r="G69" s="264"/>
      <c r="H69" s="265"/>
      <c r="I69" s="266"/>
      <c r="J69" s="270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41"/>
      <c r="V69" s="243" t="s">
        <v>19</v>
      </c>
      <c r="W69" s="245" t="s">
        <v>11</v>
      </c>
      <c r="X69" s="246"/>
    </row>
    <row r="70" spans="1:29" ht="27" customHeight="1">
      <c r="A70" s="192"/>
      <c r="B70" s="193"/>
      <c r="C70" s="194"/>
      <c r="D70" s="253"/>
      <c r="E70" s="260"/>
      <c r="F70" s="242"/>
      <c r="G70" s="273" t="s">
        <v>18</v>
      </c>
      <c r="H70" s="274"/>
      <c r="I70" s="275"/>
      <c r="J70" s="80"/>
      <c r="K70" s="81"/>
      <c r="L70" s="81"/>
      <c r="M70" s="81" t="s">
        <v>35</v>
      </c>
      <c r="N70" s="81"/>
      <c r="O70" s="81"/>
      <c r="P70" s="81" t="s">
        <v>38</v>
      </c>
      <c r="Q70" s="63"/>
      <c r="R70" s="81" t="s">
        <v>39</v>
      </c>
      <c r="S70" s="58"/>
      <c r="T70" s="59"/>
      <c r="U70" s="242"/>
      <c r="V70" s="244"/>
      <c r="W70" s="247"/>
      <c r="X70" s="248"/>
    </row>
    <row r="71" spans="1:29" ht="4.5" customHeight="1"/>
    <row r="72" spans="1:29" ht="21.75" customHeight="1">
      <c r="A72" s="66" t="s">
        <v>10</v>
      </c>
      <c r="B72" s="276" t="s">
        <v>9</v>
      </c>
      <c r="C72" s="277"/>
      <c r="D72" s="277"/>
      <c r="E72" s="277"/>
      <c r="F72" s="278"/>
      <c r="G72" s="85" t="s">
        <v>8</v>
      </c>
      <c r="H72" s="86"/>
      <c r="I72" s="279" t="str">
        <f>IFERROR(VLOOKUP(D65,基本登録!$B$8:$G$13,5,FALSE),"")</f>
        <v>予選</v>
      </c>
      <c r="J72" s="279"/>
      <c r="K72" s="279"/>
      <c r="L72" s="87"/>
      <c r="M72" s="86"/>
      <c r="N72" s="279" t="str">
        <f>IFERROR(VLOOKUP(D65,基本登録!$B$8:$G$13,6,FALSE),"")</f>
        <v>準決勝</v>
      </c>
      <c r="O72" s="279"/>
      <c r="P72" s="279"/>
      <c r="Q72" s="87"/>
      <c r="R72" s="91"/>
      <c r="S72" s="277"/>
      <c r="T72" s="277"/>
      <c r="U72" s="277"/>
      <c r="V72" s="92"/>
      <c r="W72" s="280" t="s">
        <v>7</v>
      </c>
      <c r="X72" s="281"/>
    </row>
    <row r="73" spans="1:29" ht="21.75" customHeight="1">
      <c r="A73" s="71" t="str">
        <f>基本登録!$A$16</f>
        <v>１</v>
      </c>
      <c r="B73" s="282" t="str">
        <f>IF('関東予選（女子）'!AC73="","",VLOOKUP(AC73,関東予選!$J:$O,4,FALSE))</f>
        <v/>
      </c>
      <c r="C73" s="283"/>
      <c r="D73" s="283"/>
      <c r="E73" s="283"/>
      <c r="F73" s="284"/>
      <c r="G73" s="72" t="str">
        <f>IF('関東予選（女子）'!AC73="","",VLOOKUP(AC73,関東予選!$J:$O,5,FALSE))</f>
        <v/>
      </c>
      <c r="H73" s="84"/>
      <c r="I73" s="84"/>
      <c r="J73" s="84"/>
      <c r="K73" s="57"/>
      <c r="L73" s="89"/>
      <c r="M73" s="84"/>
      <c r="N73" s="84"/>
      <c r="O73" s="84"/>
      <c r="P73" s="57"/>
      <c r="Q73" s="89"/>
      <c r="R73" s="84"/>
      <c r="S73" s="84"/>
      <c r="T73" s="84"/>
      <c r="U73" s="57"/>
      <c r="V73" s="89"/>
      <c r="W73" s="177"/>
      <c r="X73" s="179"/>
      <c r="Y73" s="75"/>
      <c r="AC73" s="54" t="str">
        <f>関東予選!J12</f>
        <v/>
      </c>
    </row>
    <row r="74" spans="1:29" ht="21.75" customHeight="1">
      <c r="A74" s="66" t="str">
        <f>基本登録!$A$17</f>
        <v>２</v>
      </c>
      <c r="B74" s="282" t="str">
        <f>IF('関東予選（女子）'!AC74="","",VLOOKUP(AC74,関東予選!$J:$O,4,FALSE))</f>
        <v/>
      </c>
      <c r="C74" s="283"/>
      <c r="D74" s="283"/>
      <c r="E74" s="283"/>
      <c r="F74" s="284"/>
      <c r="G74" s="72" t="str">
        <f>IF('関東予選（女子）'!AC74="","",VLOOKUP(AC74,関東予選!$J:$O,5,FALSE))</f>
        <v/>
      </c>
      <c r="H74" s="84"/>
      <c r="I74" s="84"/>
      <c r="J74" s="84"/>
      <c r="K74" s="57"/>
      <c r="L74" s="89"/>
      <c r="M74" s="84"/>
      <c r="N74" s="84"/>
      <c r="O74" s="84"/>
      <c r="P74" s="57"/>
      <c r="Q74" s="89"/>
      <c r="R74" s="84"/>
      <c r="S74" s="84"/>
      <c r="T74" s="84"/>
      <c r="U74" s="57"/>
      <c r="V74" s="89"/>
      <c r="W74" s="177"/>
      <c r="X74" s="179"/>
      <c r="AC74" s="54" t="str">
        <f>関東予選!J13</f>
        <v/>
      </c>
    </row>
    <row r="75" spans="1:29" ht="21.75" customHeight="1">
      <c r="A75" s="66" t="str">
        <f>基本登録!$A$18</f>
        <v>３</v>
      </c>
      <c r="B75" s="282" t="str">
        <f>IF('関東予選（女子）'!AC75="","",VLOOKUP(AC75,関東予選!$J:$O,4,FALSE))</f>
        <v/>
      </c>
      <c r="C75" s="283"/>
      <c r="D75" s="283"/>
      <c r="E75" s="283"/>
      <c r="F75" s="284"/>
      <c r="G75" s="72" t="str">
        <f>IF('関東予選（女子）'!AC75="","",VLOOKUP(AC75,関東予選!$J:$O,5,FALSE))</f>
        <v/>
      </c>
      <c r="H75" s="84"/>
      <c r="I75" s="84"/>
      <c r="J75" s="84"/>
      <c r="K75" s="57"/>
      <c r="L75" s="89"/>
      <c r="M75" s="84"/>
      <c r="N75" s="84"/>
      <c r="O75" s="84"/>
      <c r="P75" s="57"/>
      <c r="Q75" s="89"/>
      <c r="R75" s="84"/>
      <c r="S75" s="84"/>
      <c r="T75" s="84"/>
      <c r="U75" s="57"/>
      <c r="V75" s="89"/>
      <c r="W75" s="177"/>
      <c r="X75" s="179"/>
      <c r="AC75" s="54" t="str">
        <f>関東予選!J14</f>
        <v/>
      </c>
    </row>
    <row r="76" spans="1:29" ht="21.75" customHeight="1">
      <c r="A76" s="66" t="str">
        <f>基本登録!$A$19</f>
        <v>４</v>
      </c>
      <c r="B76" s="282" t="str">
        <f>IF('関東予選（女子）'!AC76="","",VLOOKUP(AC76,関東予選!$J:$O,4,FALSE))</f>
        <v/>
      </c>
      <c r="C76" s="283"/>
      <c r="D76" s="283"/>
      <c r="E76" s="283"/>
      <c r="F76" s="284"/>
      <c r="G76" s="72" t="str">
        <f>IF('関東予選（女子）'!AC76="","",VLOOKUP(AC76,関東予選!$J:$O,5,FALSE))</f>
        <v/>
      </c>
      <c r="H76" s="84"/>
      <c r="I76" s="84"/>
      <c r="J76" s="84"/>
      <c r="K76" s="57"/>
      <c r="L76" s="89"/>
      <c r="M76" s="84"/>
      <c r="N76" s="84"/>
      <c r="O76" s="84"/>
      <c r="P76" s="57"/>
      <c r="Q76" s="89"/>
      <c r="R76" s="84"/>
      <c r="S76" s="84"/>
      <c r="T76" s="84"/>
      <c r="U76" s="57"/>
      <c r="V76" s="89"/>
      <c r="W76" s="177"/>
      <c r="X76" s="179"/>
    </row>
    <row r="77" spans="1:29" ht="21.75" customHeight="1">
      <c r="A77" s="66" t="str">
        <f>基本登録!$A$20</f>
        <v>５</v>
      </c>
      <c r="B77" s="282" t="str">
        <f>IF('関東予選（女子）'!AC77="","",VLOOKUP(AC77,関東予選!$J:$O,4,FALSE))</f>
        <v/>
      </c>
      <c r="C77" s="283"/>
      <c r="D77" s="283"/>
      <c r="E77" s="283"/>
      <c r="F77" s="284"/>
      <c r="G77" s="72" t="str">
        <f>IF('関東予選（女子）'!AC77="","",VLOOKUP(AC77,関東予選!$J:$O,5,FALSE))</f>
        <v/>
      </c>
      <c r="H77" s="84"/>
      <c r="I77" s="84"/>
      <c r="J77" s="84"/>
      <c r="K77" s="57"/>
      <c r="L77" s="89"/>
      <c r="M77" s="84"/>
      <c r="N77" s="84"/>
      <c r="O77" s="84"/>
      <c r="P77" s="57"/>
      <c r="Q77" s="89"/>
      <c r="R77" s="84"/>
      <c r="S77" s="84"/>
      <c r="T77" s="84"/>
      <c r="U77" s="57"/>
      <c r="V77" s="89"/>
      <c r="W77" s="177"/>
      <c r="X77" s="179"/>
    </row>
    <row r="78" spans="1:29" ht="21.75" customHeight="1">
      <c r="A78" s="66" t="str">
        <f>基本登録!$A$21</f>
        <v>補</v>
      </c>
      <c r="B78" s="282" t="str">
        <f>IF('関東予選（女子）'!AC78="","",VLOOKUP(AC78,関東予選!$J:$O,4,FALSE))</f>
        <v/>
      </c>
      <c r="C78" s="283"/>
      <c r="D78" s="283"/>
      <c r="E78" s="283"/>
      <c r="F78" s="284"/>
      <c r="G78" s="72" t="str">
        <f>IF('関東予選（女子）'!AC78="","",VLOOKUP(AC78,関東予選!$J:$O,5,FALSE))</f>
        <v/>
      </c>
      <c r="H78" s="66"/>
      <c r="I78" s="66"/>
      <c r="J78" s="66"/>
      <c r="K78" s="88"/>
      <c r="L78" s="89"/>
      <c r="M78" s="66"/>
      <c r="N78" s="66"/>
      <c r="O78" s="66"/>
      <c r="P78" s="88"/>
      <c r="Q78" s="89"/>
      <c r="R78" s="66"/>
      <c r="S78" s="66"/>
      <c r="T78" s="66"/>
      <c r="U78" s="88"/>
      <c r="V78" s="89"/>
      <c r="W78" s="177"/>
      <c r="X78" s="179"/>
    </row>
    <row r="79" spans="1:29" ht="19.5" customHeight="1">
      <c r="A79" s="177"/>
      <c r="B79" s="285"/>
      <c r="C79" s="285"/>
      <c r="D79" s="285"/>
      <c r="E79" s="285"/>
      <c r="F79" s="285"/>
      <c r="G79" s="286"/>
      <c r="H79" s="280" t="s">
        <v>5</v>
      </c>
      <c r="I79" s="287"/>
      <c r="J79" s="287"/>
      <c r="K79" s="287"/>
      <c r="L79" s="89"/>
      <c r="M79" s="280" t="s">
        <v>5</v>
      </c>
      <c r="N79" s="287"/>
      <c r="O79" s="287"/>
      <c r="P79" s="287"/>
      <c r="Q79" s="89"/>
      <c r="R79" s="280" t="s">
        <v>5</v>
      </c>
      <c r="S79" s="287"/>
      <c r="T79" s="287"/>
      <c r="U79" s="287"/>
      <c r="V79" s="89"/>
      <c r="W79" s="177"/>
      <c r="X79" s="179"/>
    </row>
    <row r="80" spans="1:29" ht="24.75" customHeight="1">
      <c r="A80" s="276" t="s">
        <v>4</v>
      </c>
      <c r="B80" s="279"/>
      <c r="C80" s="279"/>
      <c r="D80" s="279"/>
      <c r="E80" s="279"/>
      <c r="F80" s="279"/>
      <c r="G80" s="278"/>
      <c r="H80" s="177"/>
      <c r="I80" s="178"/>
      <c r="J80" s="178"/>
      <c r="K80" s="178"/>
      <c r="L80" s="179"/>
      <c r="M80" s="177"/>
      <c r="N80" s="178"/>
      <c r="O80" s="178"/>
      <c r="P80" s="178"/>
      <c r="Q80" s="179"/>
      <c r="R80" s="177"/>
      <c r="S80" s="178"/>
      <c r="T80" s="178"/>
      <c r="U80" s="178"/>
      <c r="V80" s="179"/>
      <c r="W80" s="177"/>
      <c r="X80" s="179"/>
    </row>
    <row r="81" spans="1:29" ht="4.5" customHeight="1">
      <c r="A81" s="288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29" t="s">
        <v>2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90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249" t="s">
        <v>24</v>
      </c>
      <c r="W86" s="250"/>
      <c r="X86" s="251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233" t="str">
        <f>IF(VLOOKUP(AC94,関東予選!$J:$O,2,FALSE)="","",VLOOKUP(AC94,関東予選!$J:$O,2,FALSE))</f>
        <v/>
      </c>
      <c r="W87" s="234"/>
      <c r="X87" s="235"/>
    </row>
    <row r="88" spans="1:29" ht="27" customHeight="1">
      <c r="A88" s="177" t="s">
        <v>23</v>
      </c>
      <c r="B88" s="178"/>
      <c r="C88" s="179"/>
      <c r="D88" s="241"/>
      <c r="E88" s="82" t="s">
        <v>22</v>
      </c>
      <c r="F88" s="241"/>
      <c r="G88" s="249" t="s">
        <v>21</v>
      </c>
      <c r="H88" s="250"/>
      <c r="I88" s="251"/>
      <c r="J88" s="255" t="str">
        <f>基本登録!$B$2</f>
        <v>基本登録シートの学校番号に入力して下さい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83"/>
      <c r="V88" s="236"/>
      <c r="W88" s="237"/>
      <c r="X88" s="238"/>
    </row>
    <row r="89" spans="1:29" ht="9.75" customHeight="1">
      <c r="A89" s="186">
        <f>基本登録!$B$1</f>
        <v>0</v>
      </c>
      <c r="B89" s="187"/>
      <c r="C89" s="188"/>
      <c r="D89" s="252"/>
      <c r="E89" s="258" t="s">
        <v>1</v>
      </c>
      <c r="F89" s="254"/>
      <c r="G89" s="261" t="s">
        <v>20</v>
      </c>
      <c r="H89" s="262"/>
      <c r="I89" s="263"/>
      <c r="J89" s="267">
        <f>基本登録!$B$3</f>
        <v>0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9"/>
      <c r="V89" s="240"/>
      <c r="W89" s="240"/>
      <c r="X89" s="240"/>
    </row>
    <row r="90" spans="1:29" ht="16.5" customHeight="1">
      <c r="A90" s="189"/>
      <c r="B90" s="190"/>
      <c r="C90" s="191"/>
      <c r="D90" s="252"/>
      <c r="E90" s="259"/>
      <c r="F90" s="254"/>
      <c r="G90" s="264"/>
      <c r="H90" s="265"/>
      <c r="I90" s="266"/>
      <c r="J90" s="270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41"/>
      <c r="V90" s="243" t="s">
        <v>19</v>
      </c>
      <c r="W90" s="245" t="s">
        <v>11</v>
      </c>
      <c r="X90" s="246"/>
    </row>
    <row r="91" spans="1:29" ht="27" customHeight="1">
      <c r="A91" s="192"/>
      <c r="B91" s="193"/>
      <c r="C91" s="194"/>
      <c r="D91" s="253"/>
      <c r="E91" s="260"/>
      <c r="F91" s="242"/>
      <c r="G91" s="273" t="s">
        <v>18</v>
      </c>
      <c r="H91" s="274"/>
      <c r="I91" s="275"/>
      <c r="J91" s="80"/>
      <c r="K91" s="81"/>
      <c r="L91" s="81"/>
      <c r="M91" s="81"/>
      <c r="N91" s="81" t="s">
        <v>36</v>
      </c>
      <c r="O91" s="81"/>
      <c r="P91" s="81" t="s">
        <v>38</v>
      </c>
      <c r="Q91" s="63"/>
      <c r="R91" s="81" t="s">
        <v>39</v>
      </c>
      <c r="S91" s="58"/>
      <c r="T91" s="59"/>
      <c r="U91" s="242"/>
      <c r="V91" s="244"/>
      <c r="W91" s="247"/>
      <c r="X91" s="248"/>
    </row>
    <row r="92" spans="1:29" ht="4.5" customHeight="1"/>
    <row r="93" spans="1:29" ht="21.75" customHeight="1">
      <c r="A93" s="66" t="s">
        <v>10</v>
      </c>
      <c r="B93" s="276" t="s">
        <v>9</v>
      </c>
      <c r="C93" s="277"/>
      <c r="D93" s="277"/>
      <c r="E93" s="277"/>
      <c r="F93" s="278"/>
      <c r="G93" s="85" t="s">
        <v>8</v>
      </c>
      <c r="H93" s="86"/>
      <c r="I93" s="279" t="str">
        <f>IFERROR(VLOOKUP(D86,基本登録!$B$8:$G$13,5,FALSE),"")</f>
        <v>予選</v>
      </c>
      <c r="J93" s="279"/>
      <c r="K93" s="279"/>
      <c r="L93" s="87"/>
      <c r="M93" s="86"/>
      <c r="N93" s="279" t="str">
        <f>IFERROR(VLOOKUP(D86,基本登録!$B$8:$G$13,6,FALSE),"")</f>
        <v>準決勝</v>
      </c>
      <c r="O93" s="279"/>
      <c r="P93" s="279"/>
      <c r="Q93" s="87"/>
      <c r="R93" s="91"/>
      <c r="S93" s="277"/>
      <c r="T93" s="277"/>
      <c r="U93" s="277"/>
      <c r="V93" s="92"/>
      <c r="W93" s="280" t="s">
        <v>7</v>
      </c>
      <c r="X93" s="281"/>
    </row>
    <row r="94" spans="1:29" ht="21.75" customHeight="1">
      <c r="A94" s="71" t="str">
        <f>基本登録!$A$16</f>
        <v>１</v>
      </c>
      <c r="B94" s="282" t="str">
        <f>IF('関東予選（女子）'!AC94="","",VLOOKUP(AC94,関東予選!$J:$O,4,FALSE))</f>
        <v/>
      </c>
      <c r="C94" s="283"/>
      <c r="D94" s="283"/>
      <c r="E94" s="283"/>
      <c r="F94" s="284"/>
      <c r="G94" s="72" t="str">
        <f>IF('関東予選（女子）'!AC94="","",VLOOKUP(AC94,関東予選!$J:$O,5,FALSE))</f>
        <v/>
      </c>
      <c r="H94" s="84"/>
      <c r="I94" s="84"/>
      <c r="J94" s="84"/>
      <c r="K94" s="57"/>
      <c r="L94" s="89"/>
      <c r="M94" s="84"/>
      <c r="N94" s="84"/>
      <c r="O94" s="84"/>
      <c r="P94" s="57"/>
      <c r="Q94" s="89"/>
      <c r="R94" s="84"/>
      <c r="S94" s="84"/>
      <c r="T94" s="84"/>
      <c r="U94" s="57"/>
      <c r="V94" s="89"/>
      <c r="W94" s="177"/>
      <c r="X94" s="179"/>
      <c r="Y94" s="75"/>
      <c r="AC94" s="54" t="str">
        <f>関東予選!J15</f>
        <v/>
      </c>
    </row>
    <row r="95" spans="1:29" ht="21.75" customHeight="1">
      <c r="A95" s="66" t="str">
        <f>基本登録!$A$17</f>
        <v>２</v>
      </c>
      <c r="B95" s="282" t="str">
        <f>IF('関東予選（女子）'!AC95="","",VLOOKUP(AC95,関東予選!$J:$O,4,FALSE))</f>
        <v/>
      </c>
      <c r="C95" s="283"/>
      <c r="D95" s="283"/>
      <c r="E95" s="283"/>
      <c r="F95" s="284"/>
      <c r="G95" s="72" t="str">
        <f>IF('関東予選（女子）'!AC95="","",VLOOKUP(AC95,関東予選!$J:$O,5,FALSE))</f>
        <v/>
      </c>
      <c r="H95" s="84"/>
      <c r="I95" s="84"/>
      <c r="J95" s="84"/>
      <c r="K95" s="57"/>
      <c r="L95" s="89"/>
      <c r="M95" s="84"/>
      <c r="N95" s="84"/>
      <c r="O95" s="84"/>
      <c r="P95" s="57"/>
      <c r="Q95" s="89"/>
      <c r="R95" s="84"/>
      <c r="S95" s="84"/>
      <c r="T95" s="84"/>
      <c r="U95" s="57"/>
      <c r="V95" s="89"/>
      <c r="W95" s="177"/>
      <c r="X95" s="179"/>
      <c r="AC95" s="54" t="str">
        <f>関東予選!J16</f>
        <v/>
      </c>
    </row>
    <row r="96" spans="1:29" ht="21.75" customHeight="1">
      <c r="A96" s="66" t="str">
        <f>基本登録!$A$18</f>
        <v>３</v>
      </c>
      <c r="B96" s="282" t="str">
        <f>IF('関東予選（女子）'!AC96="","",VLOOKUP(AC96,関東予選!$J:$O,4,FALSE))</f>
        <v/>
      </c>
      <c r="C96" s="283"/>
      <c r="D96" s="283"/>
      <c r="E96" s="283"/>
      <c r="F96" s="284"/>
      <c r="G96" s="72" t="str">
        <f>IF('関東予選（女子）'!AC96="","",VLOOKUP(AC96,関東予選!$J:$O,5,FALSE))</f>
        <v/>
      </c>
      <c r="H96" s="84"/>
      <c r="I96" s="84"/>
      <c r="J96" s="84"/>
      <c r="K96" s="57"/>
      <c r="L96" s="89"/>
      <c r="M96" s="84"/>
      <c r="N96" s="84"/>
      <c r="O96" s="84"/>
      <c r="P96" s="57"/>
      <c r="Q96" s="89"/>
      <c r="R96" s="84"/>
      <c r="S96" s="84"/>
      <c r="T96" s="84"/>
      <c r="U96" s="57"/>
      <c r="V96" s="89"/>
      <c r="W96" s="177"/>
      <c r="X96" s="179"/>
      <c r="AC96" s="54" t="str">
        <f>関東予選!J17</f>
        <v/>
      </c>
    </row>
    <row r="97" spans="1:24" ht="21.75" customHeight="1">
      <c r="A97" s="66" t="str">
        <f>基本登録!$A$19</f>
        <v>４</v>
      </c>
      <c r="B97" s="282" t="str">
        <f>IF('関東予選（女子）'!AC97="","",VLOOKUP(AC97,関東予選!$J:$O,4,FALSE))</f>
        <v/>
      </c>
      <c r="C97" s="283"/>
      <c r="D97" s="283"/>
      <c r="E97" s="283"/>
      <c r="F97" s="284"/>
      <c r="G97" s="72" t="str">
        <f>IF('関東予選（女子）'!AC97="","",VLOOKUP(AC97,関東予選!$J:$O,5,FALSE))</f>
        <v/>
      </c>
      <c r="H97" s="84"/>
      <c r="I97" s="84"/>
      <c r="J97" s="84"/>
      <c r="K97" s="57"/>
      <c r="L97" s="89"/>
      <c r="M97" s="84"/>
      <c r="N97" s="84"/>
      <c r="O97" s="84"/>
      <c r="P97" s="57"/>
      <c r="Q97" s="89"/>
      <c r="R97" s="84"/>
      <c r="S97" s="84"/>
      <c r="T97" s="84"/>
      <c r="U97" s="57"/>
      <c r="V97" s="89"/>
      <c r="W97" s="177"/>
      <c r="X97" s="179"/>
    </row>
    <row r="98" spans="1:24" ht="21.75" customHeight="1">
      <c r="A98" s="66" t="str">
        <f>基本登録!$A$20</f>
        <v>５</v>
      </c>
      <c r="B98" s="282" t="str">
        <f>IF('関東予選（女子）'!AC98="","",VLOOKUP(AC98,関東予選!$J:$O,4,FALSE))</f>
        <v/>
      </c>
      <c r="C98" s="283"/>
      <c r="D98" s="283"/>
      <c r="E98" s="283"/>
      <c r="F98" s="284"/>
      <c r="G98" s="72" t="str">
        <f>IF('関東予選（女子）'!AC98="","",VLOOKUP(AC98,関東予選!$J:$O,5,FALSE))</f>
        <v/>
      </c>
      <c r="H98" s="84"/>
      <c r="I98" s="84"/>
      <c r="J98" s="84"/>
      <c r="K98" s="57"/>
      <c r="L98" s="89"/>
      <c r="M98" s="84"/>
      <c r="N98" s="84"/>
      <c r="O98" s="84"/>
      <c r="P98" s="57"/>
      <c r="Q98" s="89"/>
      <c r="R98" s="84"/>
      <c r="S98" s="84"/>
      <c r="T98" s="84"/>
      <c r="U98" s="57"/>
      <c r="V98" s="89"/>
      <c r="W98" s="177"/>
      <c r="X98" s="179"/>
    </row>
    <row r="99" spans="1:24" ht="21.75" customHeight="1">
      <c r="A99" s="66" t="str">
        <f>基本登録!$A$21</f>
        <v>補</v>
      </c>
      <c r="B99" s="282" t="str">
        <f>IF('関東予選（女子）'!AC99="","",VLOOKUP(AC99,関東予選!$J:$O,4,FALSE))</f>
        <v/>
      </c>
      <c r="C99" s="283"/>
      <c r="D99" s="283"/>
      <c r="E99" s="283"/>
      <c r="F99" s="284"/>
      <c r="G99" s="72" t="str">
        <f>IF('関東予選（女子）'!AC99="","",VLOOKUP(AC99,関東予選!$J:$O,5,FALSE))</f>
        <v/>
      </c>
      <c r="H99" s="66"/>
      <c r="I99" s="66"/>
      <c r="J99" s="66"/>
      <c r="K99" s="88"/>
      <c r="L99" s="89"/>
      <c r="M99" s="66"/>
      <c r="N99" s="66"/>
      <c r="O99" s="66"/>
      <c r="P99" s="88"/>
      <c r="Q99" s="89"/>
      <c r="R99" s="66"/>
      <c r="S99" s="66"/>
      <c r="T99" s="66"/>
      <c r="U99" s="88"/>
      <c r="V99" s="89"/>
      <c r="W99" s="177"/>
      <c r="X99" s="179"/>
    </row>
    <row r="100" spans="1:24" ht="19.5" customHeight="1">
      <c r="A100" s="177"/>
      <c r="B100" s="285"/>
      <c r="C100" s="285"/>
      <c r="D100" s="285"/>
      <c r="E100" s="285"/>
      <c r="F100" s="285"/>
      <c r="G100" s="286"/>
      <c r="H100" s="280" t="s">
        <v>5</v>
      </c>
      <c r="I100" s="287"/>
      <c r="J100" s="287"/>
      <c r="K100" s="287"/>
      <c r="L100" s="89"/>
      <c r="M100" s="280" t="s">
        <v>5</v>
      </c>
      <c r="N100" s="287"/>
      <c r="O100" s="287"/>
      <c r="P100" s="287"/>
      <c r="Q100" s="89"/>
      <c r="R100" s="280" t="s">
        <v>5</v>
      </c>
      <c r="S100" s="287"/>
      <c r="T100" s="287"/>
      <c r="U100" s="287"/>
      <c r="V100" s="89"/>
      <c r="W100" s="177"/>
      <c r="X100" s="179"/>
    </row>
    <row r="101" spans="1:24" ht="24.75" customHeight="1">
      <c r="A101" s="276" t="s">
        <v>4</v>
      </c>
      <c r="B101" s="279"/>
      <c r="C101" s="279"/>
      <c r="D101" s="279"/>
      <c r="E101" s="279"/>
      <c r="F101" s="279"/>
      <c r="G101" s="278"/>
      <c r="H101" s="177"/>
      <c r="I101" s="178"/>
      <c r="J101" s="178"/>
      <c r="K101" s="178"/>
      <c r="L101" s="179"/>
      <c r="M101" s="177"/>
      <c r="N101" s="178"/>
      <c r="O101" s="178"/>
      <c r="P101" s="178"/>
      <c r="Q101" s="179"/>
      <c r="R101" s="177"/>
      <c r="S101" s="178"/>
      <c r="T101" s="178"/>
      <c r="U101" s="178"/>
      <c r="V101" s="179"/>
      <c r="W101" s="177"/>
      <c r="X101" s="179"/>
    </row>
    <row r="102" spans="1:24" ht="4.5" customHeight="1">
      <c r="A102" s="288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29" t="s">
        <v>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90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249" t="s">
        <v>24</v>
      </c>
      <c r="W107" s="250"/>
      <c r="X107" s="251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233" t="str">
        <f>IF(VLOOKUP(AC115,関東予選!$J:$O,2,FALSE)="","",VLOOKUP(AC115,関東予選!$J:$O,2,FALSE))</f>
        <v/>
      </c>
      <c r="W108" s="234"/>
      <c r="X108" s="235"/>
    </row>
    <row r="109" spans="1:24" ht="27" customHeight="1">
      <c r="A109" s="177" t="s">
        <v>23</v>
      </c>
      <c r="B109" s="178"/>
      <c r="C109" s="179"/>
      <c r="D109" s="241"/>
      <c r="E109" s="82" t="s">
        <v>22</v>
      </c>
      <c r="F109" s="241"/>
      <c r="G109" s="249" t="s">
        <v>21</v>
      </c>
      <c r="H109" s="250"/>
      <c r="I109" s="251"/>
      <c r="J109" s="255" t="str">
        <f>基本登録!$B$2</f>
        <v>基本登録シートの学校番号に入力して下さい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57"/>
      <c r="U109" s="83"/>
      <c r="V109" s="236"/>
      <c r="W109" s="237"/>
      <c r="X109" s="238"/>
    </row>
    <row r="110" spans="1:24" ht="9.75" customHeight="1">
      <c r="A110" s="186">
        <f>基本登録!$B$1</f>
        <v>0</v>
      </c>
      <c r="B110" s="187"/>
      <c r="C110" s="188"/>
      <c r="D110" s="252"/>
      <c r="E110" s="258" t="s">
        <v>1</v>
      </c>
      <c r="F110" s="254"/>
      <c r="G110" s="261" t="s">
        <v>20</v>
      </c>
      <c r="H110" s="262"/>
      <c r="I110" s="263"/>
      <c r="J110" s="267">
        <f>基本登録!$B$3</f>
        <v>0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9"/>
      <c r="U110" s="239"/>
      <c r="V110" s="240"/>
      <c r="W110" s="240"/>
      <c r="X110" s="240"/>
    </row>
    <row r="111" spans="1:24" ht="16.5" customHeight="1">
      <c r="A111" s="189"/>
      <c r="B111" s="190"/>
      <c r="C111" s="191"/>
      <c r="D111" s="252"/>
      <c r="E111" s="259"/>
      <c r="F111" s="254"/>
      <c r="G111" s="264"/>
      <c r="H111" s="265"/>
      <c r="I111" s="266"/>
      <c r="J111" s="270"/>
      <c r="K111" s="271"/>
      <c r="L111" s="271"/>
      <c r="M111" s="271"/>
      <c r="N111" s="271"/>
      <c r="O111" s="271"/>
      <c r="P111" s="271"/>
      <c r="Q111" s="271"/>
      <c r="R111" s="271"/>
      <c r="S111" s="271"/>
      <c r="T111" s="272"/>
      <c r="U111" s="241"/>
      <c r="V111" s="243" t="s">
        <v>19</v>
      </c>
      <c r="W111" s="245" t="s">
        <v>11</v>
      </c>
      <c r="X111" s="246"/>
    </row>
    <row r="112" spans="1:24" ht="27" customHeight="1">
      <c r="A112" s="192"/>
      <c r="B112" s="193"/>
      <c r="C112" s="194"/>
      <c r="D112" s="253"/>
      <c r="E112" s="260"/>
      <c r="F112" s="242"/>
      <c r="G112" s="273" t="s">
        <v>18</v>
      </c>
      <c r="H112" s="274"/>
      <c r="I112" s="275"/>
      <c r="J112" s="80"/>
      <c r="K112" s="81"/>
      <c r="L112" s="81"/>
      <c r="M112" s="81"/>
      <c r="N112" s="81"/>
      <c r="O112" s="81" t="s">
        <v>37</v>
      </c>
      <c r="P112" s="81" t="s">
        <v>38</v>
      </c>
      <c r="Q112" s="63"/>
      <c r="R112" s="81" t="s">
        <v>39</v>
      </c>
      <c r="S112" s="58"/>
      <c r="T112" s="59"/>
      <c r="U112" s="242"/>
      <c r="V112" s="244"/>
      <c r="W112" s="247"/>
      <c r="X112" s="248"/>
    </row>
    <row r="113" spans="1:29" ht="4.5" customHeight="1"/>
    <row r="114" spans="1:29" ht="21.75" customHeight="1">
      <c r="A114" s="66" t="s">
        <v>10</v>
      </c>
      <c r="B114" s="276" t="s">
        <v>9</v>
      </c>
      <c r="C114" s="277"/>
      <c r="D114" s="277"/>
      <c r="E114" s="277"/>
      <c r="F114" s="278"/>
      <c r="G114" s="85" t="s">
        <v>8</v>
      </c>
      <c r="H114" s="86"/>
      <c r="I114" s="279" t="str">
        <f>IFERROR(VLOOKUP(D107,基本登録!$B$8:$G$13,5,FALSE),"")</f>
        <v>予選</v>
      </c>
      <c r="J114" s="279"/>
      <c r="K114" s="279"/>
      <c r="L114" s="87"/>
      <c r="M114" s="86"/>
      <c r="N114" s="279" t="str">
        <f>IFERROR(VLOOKUP(D107,基本登録!$B$8:$G$13,6,FALSE),"")</f>
        <v>準決勝</v>
      </c>
      <c r="O114" s="279"/>
      <c r="P114" s="279"/>
      <c r="Q114" s="87"/>
      <c r="R114" s="91"/>
      <c r="S114" s="277"/>
      <c r="T114" s="277"/>
      <c r="U114" s="277"/>
      <c r="V114" s="92"/>
      <c r="W114" s="280" t="s">
        <v>7</v>
      </c>
      <c r="X114" s="281"/>
    </row>
    <row r="115" spans="1:29" ht="21.75" customHeight="1">
      <c r="A115" s="71" t="str">
        <f>基本登録!$A$16</f>
        <v>１</v>
      </c>
      <c r="B115" s="282" t="str">
        <f>IF('関東予選（女子）'!AC115="","",VLOOKUP(AC115,関東予選!$J:$O,4,FALSE))</f>
        <v/>
      </c>
      <c r="C115" s="283"/>
      <c r="D115" s="283"/>
      <c r="E115" s="283"/>
      <c r="F115" s="284"/>
      <c r="G115" s="72" t="str">
        <f>IF('関東予選（女子）'!AC115="","",VLOOKUP(AC115,関東予選!$J:$O,5,FALSE))</f>
        <v/>
      </c>
      <c r="H115" s="84"/>
      <c r="I115" s="84"/>
      <c r="J115" s="84"/>
      <c r="K115" s="57"/>
      <c r="L115" s="89"/>
      <c r="M115" s="84"/>
      <c r="N115" s="84"/>
      <c r="O115" s="84"/>
      <c r="P115" s="57"/>
      <c r="Q115" s="89"/>
      <c r="R115" s="84"/>
      <c r="S115" s="84"/>
      <c r="T115" s="84"/>
      <c r="U115" s="57"/>
      <c r="V115" s="89"/>
      <c r="W115" s="177"/>
      <c r="X115" s="179"/>
      <c r="Y115" s="75"/>
      <c r="AC115" s="54" t="str">
        <f>関東予選!J18</f>
        <v/>
      </c>
    </row>
    <row r="116" spans="1:29" ht="21.75" customHeight="1">
      <c r="A116" s="66" t="str">
        <f>基本登録!$A$17</f>
        <v>２</v>
      </c>
      <c r="B116" s="282" t="str">
        <f>IF('関東予選（女子）'!AC116="","",VLOOKUP(AC116,関東予選!$J:$O,4,FALSE))</f>
        <v/>
      </c>
      <c r="C116" s="283"/>
      <c r="D116" s="283"/>
      <c r="E116" s="283"/>
      <c r="F116" s="284"/>
      <c r="G116" s="72" t="str">
        <f>IF('関東予選（女子）'!AC116="","",VLOOKUP(AC116,関東予選!$J:$O,5,FALSE))</f>
        <v/>
      </c>
      <c r="H116" s="84"/>
      <c r="I116" s="84"/>
      <c r="J116" s="84"/>
      <c r="K116" s="57"/>
      <c r="L116" s="89"/>
      <c r="M116" s="84"/>
      <c r="N116" s="84"/>
      <c r="O116" s="84"/>
      <c r="P116" s="57"/>
      <c r="Q116" s="89"/>
      <c r="R116" s="84"/>
      <c r="S116" s="84"/>
      <c r="T116" s="84"/>
      <c r="U116" s="57"/>
      <c r="V116" s="89"/>
      <c r="W116" s="177"/>
      <c r="X116" s="179"/>
      <c r="AC116" s="54" t="str">
        <f>関東予選!J19</f>
        <v/>
      </c>
    </row>
    <row r="117" spans="1:29" ht="21.75" customHeight="1">
      <c r="A117" s="66" t="str">
        <f>基本登録!$A$18</f>
        <v>３</v>
      </c>
      <c r="B117" s="282" t="str">
        <f>IF('関東予選（女子）'!AC117="","",VLOOKUP(AC117,関東予選!$J:$O,4,FALSE))</f>
        <v/>
      </c>
      <c r="C117" s="283"/>
      <c r="D117" s="283"/>
      <c r="E117" s="283"/>
      <c r="F117" s="284"/>
      <c r="G117" s="72" t="str">
        <f>IF('関東予選（女子）'!AC117="","",VLOOKUP(AC117,関東予選!$J:$O,5,FALSE))</f>
        <v/>
      </c>
      <c r="H117" s="84"/>
      <c r="I117" s="84"/>
      <c r="J117" s="84"/>
      <c r="K117" s="57"/>
      <c r="L117" s="89"/>
      <c r="M117" s="84"/>
      <c r="N117" s="84"/>
      <c r="O117" s="84"/>
      <c r="P117" s="57"/>
      <c r="Q117" s="89"/>
      <c r="R117" s="84"/>
      <c r="S117" s="84"/>
      <c r="T117" s="84"/>
      <c r="U117" s="57"/>
      <c r="V117" s="89"/>
      <c r="W117" s="177"/>
      <c r="X117" s="179"/>
      <c r="AC117" s="54" t="str">
        <f>関東予選!J20</f>
        <v/>
      </c>
    </row>
    <row r="118" spans="1:29" ht="21.75" customHeight="1">
      <c r="A118" s="66" t="str">
        <f>基本登録!$A$19</f>
        <v>４</v>
      </c>
      <c r="B118" s="282" t="str">
        <f>IF('関東予選（女子）'!AC118="","",VLOOKUP(AC118,関東予選!$J:$O,4,FALSE))</f>
        <v/>
      </c>
      <c r="C118" s="283"/>
      <c r="D118" s="283"/>
      <c r="E118" s="283"/>
      <c r="F118" s="284"/>
      <c r="G118" s="72" t="str">
        <f>IF('関東予選（女子）'!AC118="","",VLOOKUP(AC118,関東予選!$J:$O,5,FALSE))</f>
        <v/>
      </c>
      <c r="H118" s="84"/>
      <c r="I118" s="84"/>
      <c r="J118" s="84"/>
      <c r="K118" s="57"/>
      <c r="L118" s="89"/>
      <c r="M118" s="84"/>
      <c r="N118" s="84"/>
      <c r="O118" s="84"/>
      <c r="P118" s="57"/>
      <c r="Q118" s="89"/>
      <c r="R118" s="84"/>
      <c r="S118" s="84"/>
      <c r="T118" s="84"/>
      <c r="U118" s="57"/>
      <c r="V118" s="89"/>
      <c r="W118" s="177"/>
      <c r="X118" s="179"/>
    </row>
    <row r="119" spans="1:29" ht="21.75" customHeight="1">
      <c r="A119" s="66" t="str">
        <f>基本登録!$A$20</f>
        <v>５</v>
      </c>
      <c r="B119" s="282" t="str">
        <f>IF('関東予選（女子）'!AC119="","",VLOOKUP(AC119,関東予選!$J:$O,4,FALSE))</f>
        <v/>
      </c>
      <c r="C119" s="283"/>
      <c r="D119" s="283"/>
      <c r="E119" s="283"/>
      <c r="F119" s="284"/>
      <c r="G119" s="72" t="str">
        <f>IF('関東予選（女子）'!AC119="","",VLOOKUP(AC119,関東予選!$J:$O,5,FALSE))</f>
        <v/>
      </c>
      <c r="H119" s="84"/>
      <c r="I119" s="84"/>
      <c r="J119" s="84"/>
      <c r="K119" s="57"/>
      <c r="L119" s="89"/>
      <c r="M119" s="84"/>
      <c r="N119" s="84"/>
      <c r="O119" s="84"/>
      <c r="P119" s="57"/>
      <c r="Q119" s="89"/>
      <c r="R119" s="84"/>
      <c r="S119" s="84"/>
      <c r="T119" s="84"/>
      <c r="U119" s="57"/>
      <c r="V119" s="89"/>
      <c r="W119" s="177"/>
      <c r="X119" s="179"/>
    </row>
    <row r="120" spans="1:29" ht="21.75" customHeight="1">
      <c r="A120" s="66" t="str">
        <f>基本登録!$A$21</f>
        <v>補</v>
      </c>
      <c r="B120" s="282" t="str">
        <f>IF('関東予選（女子）'!AC120="","",VLOOKUP(AC120,関東予選!$J:$O,4,FALSE))</f>
        <v/>
      </c>
      <c r="C120" s="283"/>
      <c r="D120" s="283"/>
      <c r="E120" s="283"/>
      <c r="F120" s="284"/>
      <c r="G120" s="72" t="str">
        <f>IF('関東予選（女子）'!AC120="","",VLOOKUP(AC120,関東予選!$J:$O,5,FALSE))</f>
        <v/>
      </c>
      <c r="H120" s="66"/>
      <c r="I120" s="66"/>
      <c r="J120" s="66"/>
      <c r="K120" s="88"/>
      <c r="L120" s="89"/>
      <c r="M120" s="66"/>
      <c r="N120" s="66"/>
      <c r="O120" s="66"/>
      <c r="P120" s="88"/>
      <c r="Q120" s="89"/>
      <c r="R120" s="66"/>
      <c r="S120" s="66"/>
      <c r="T120" s="66"/>
      <c r="U120" s="88"/>
      <c r="V120" s="89"/>
      <c r="W120" s="177"/>
      <c r="X120" s="179"/>
    </row>
    <row r="121" spans="1:29" ht="19.5" customHeight="1">
      <c r="A121" s="177"/>
      <c r="B121" s="285"/>
      <c r="C121" s="285"/>
      <c r="D121" s="285"/>
      <c r="E121" s="285"/>
      <c r="F121" s="285"/>
      <c r="G121" s="286"/>
      <c r="H121" s="280" t="s">
        <v>5</v>
      </c>
      <c r="I121" s="287"/>
      <c r="J121" s="287"/>
      <c r="K121" s="287"/>
      <c r="L121" s="89"/>
      <c r="M121" s="280" t="s">
        <v>5</v>
      </c>
      <c r="N121" s="287"/>
      <c r="O121" s="287"/>
      <c r="P121" s="287"/>
      <c r="Q121" s="89"/>
      <c r="R121" s="280" t="s">
        <v>5</v>
      </c>
      <c r="S121" s="287"/>
      <c r="T121" s="287"/>
      <c r="U121" s="287"/>
      <c r="V121" s="89"/>
      <c r="W121" s="177"/>
      <c r="X121" s="179"/>
    </row>
    <row r="122" spans="1:29" ht="24.75" customHeight="1">
      <c r="A122" s="276" t="s">
        <v>4</v>
      </c>
      <c r="B122" s="279"/>
      <c r="C122" s="279"/>
      <c r="D122" s="279"/>
      <c r="E122" s="279"/>
      <c r="F122" s="279"/>
      <c r="G122" s="278"/>
      <c r="H122" s="177"/>
      <c r="I122" s="178"/>
      <c r="J122" s="178"/>
      <c r="K122" s="178"/>
      <c r="L122" s="179"/>
      <c r="M122" s="177"/>
      <c r="N122" s="178"/>
      <c r="O122" s="178"/>
      <c r="P122" s="178"/>
      <c r="Q122" s="179"/>
      <c r="R122" s="177"/>
      <c r="S122" s="178"/>
      <c r="T122" s="178"/>
      <c r="U122" s="178"/>
      <c r="V122" s="179"/>
      <c r="W122" s="177"/>
      <c r="X122" s="179"/>
    </row>
    <row r="123" spans="1:29" ht="4.5" customHeight="1">
      <c r="A123" s="288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29" t="s">
        <v>2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90"/>
      <c r="R125" s="231"/>
      <c r="S125" s="231"/>
      <c r="T125" s="231"/>
      <c r="U125" s="231"/>
      <c r="V125" s="231"/>
      <c r="W125" s="231"/>
      <c r="X125" s="231"/>
    </row>
    <row r="126" spans="1:29" ht="39.75" customHeight="1"/>
  </sheetData>
  <sheetProtection sheet="1" objects="1" scenarios="1"/>
  <mergeCells count="294">
    <mergeCell ref="A123:X123"/>
    <mergeCell ref="A124:Q124"/>
    <mergeCell ref="R124:X125"/>
    <mergeCell ref="A125:P125"/>
    <mergeCell ref="A121:G121"/>
    <mergeCell ref="H121:K121"/>
    <mergeCell ref="M121:P121"/>
    <mergeCell ref="R121:U121"/>
    <mergeCell ref="W121:X121"/>
    <mergeCell ref="A122:G122"/>
    <mergeCell ref="B117:F117"/>
    <mergeCell ref="W117:X117"/>
    <mergeCell ref="H122:L122"/>
    <mergeCell ref="M122:Q122"/>
    <mergeCell ref="R122:V122"/>
    <mergeCell ref="W122:X122"/>
    <mergeCell ref="B118:F118"/>
    <mergeCell ref="W118:X118"/>
    <mergeCell ref="B119:F119"/>
    <mergeCell ref="W119:X119"/>
    <mergeCell ref="B120:F120"/>
    <mergeCell ref="W120:X120"/>
    <mergeCell ref="B114:F114"/>
    <mergeCell ref="I114:K114"/>
    <mergeCell ref="N114:P114"/>
    <mergeCell ref="S114:U114"/>
    <mergeCell ref="W114:X114"/>
    <mergeCell ref="B115:F115"/>
    <mergeCell ref="W115:X115"/>
    <mergeCell ref="B116:F116"/>
    <mergeCell ref="W116:X116"/>
    <mergeCell ref="A107:C108"/>
    <mergeCell ref="D107:U108"/>
    <mergeCell ref="V107:X107"/>
    <mergeCell ref="A109:C109"/>
    <mergeCell ref="D109:D112"/>
    <mergeCell ref="F109:F112"/>
    <mergeCell ref="G109:I109"/>
    <mergeCell ref="J109:T109"/>
    <mergeCell ref="A110:C112"/>
    <mergeCell ref="E110:E112"/>
    <mergeCell ref="G110:I111"/>
    <mergeCell ref="J110:T111"/>
    <mergeCell ref="U110:X110"/>
    <mergeCell ref="U111:U112"/>
    <mergeCell ref="V111:V112"/>
    <mergeCell ref="W111:X112"/>
    <mergeCell ref="G112:I112"/>
    <mergeCell ref="A101:G101"/>
    <mergeCell ref="H101:L101"/>
    <mergeCell ref="M101:Q101"/>
    <mergeCell ref="R101:V101"/>
    <mergeCell ref="W101:X101"/>
    <mergeCell ref="A102:X102"/>
    <mergeCell ref="A103:Q103"/>
    <mergeCell ref="R103:X104"/>
    <mergeCell ref="A104:P104"/>
    <mergeCell ref="B96:F96"/>
    <mergeCell ref="W96:X96"/>
    <mergeCell ref="B97:F97"/>
    <mergeCell ref="W97:X97"/>
    <mergeCell ref="B98:F98"/>
    <mergeCell ref="W98:X98"/>
    <mergeCell ref="B99:F99"/>
    <mergeCell ref="W99:X99"/>
    <mergeCell ref="A100:G100"/>
    <mergeCell ref="H100:K100"/>
    <mergeCell ref="M100:P100"/>
    <mergeCell ref="R100:U100"/>
    <mergeCell ref="W100:X100"/>
    <mergeCell ref="B93:F93"/>
    <mergeCell ref="I93:K93"/>
    <mergeCell ref="N93:P93"/>
    <mergeCell ref="S93:U93"/>
    <mergeCell ref="W93:X93"/>
    <mergeCell ref="B94:F94"/>
    <mergeCell ref="W94:X94"/>
    <mergeCell ref="B95:F95"/>
    <mergeCell ref="W95:X95"/>
    <mergeCell ref="A86:C87"/>
    <mergeCell ref="D86:U87"/>
    <mergeCell ref="V86:X86"/>
    <mergeCell ref="A88:C88"/>
    <mergeCell ref="D88:D91"/>
    <mergeCell ref="F88:F91"/>
    <mergeCell ref="G88:I88"/>
    <mergeCell ref="J88:T88"/>
    <mergeCell ref="A89:C91"/>
    <mergeCell ref="E89:E91"/>
    <mergeCell ref="G89:I90"/>
    <mergeCell ref="J89:T90"/>
    <mergeCell ref="U89:X89"/>
    <mergeCell ref="U90:U91"/>
    <mergeCell ref="V90:V91"/>
    <mergeCell ref="W90:X91"/>
    <mergeCell ref="G91:I91"/>
    <mergeCell ref="A80:G80"/>
    <mergeCell ref="H80:L80"/>
    <mergeCell ref="M80:Q80"/>
    <mergeCell ref="R80:V80"/>
    <mergeCell ref="W80:X80"/>
    <mergeCell ref="A81:X81"/>
    <mergeCell ref="A82:Q82"/>
    <mergeCell ref="R82:X83"/>
    <mergeCell ref="A83:P83"/>
    <mergeCell ref="B75:F75"/>
    <mergeCell ref="W75:X75"/>
    <mergeCell ref="B76:F76"/>
    <mergeCell ref="W76:X76"/>
    <mergeCell ref="B77:F77"/>
    <mergeCell ref="W77:X77"/>
    <mergeCell ref="B78:F78"/>
    <mergeCell ref="W78:X78"/>
    <mergeCell ref="A79:G79"/>
    <mergeCell ref="H79:K79"/>
    <mergeCell ref="M79:P79"/>
    <mergeCell ref="R79:U79"/>
    <mergeCell ref="W79:X79"/>
    <mergeCell ref="B72:F72"/>
    <mergeCell ref="I72:K72"/>
    <mergeCell ref="N72:P72"/>
    <mergeCell ref="S72:U72"/>
    <mergeCell ref="W72:X72"/>
    <mergeCell ref="B73:F73"/>
    <mergeCell ref="W73:X73"/>
    <mergeCell ref="B74:F74"/>
    <mergeCell ref="W74:X74"/>
    <mergeCell ref="A65:C66"/>
    <mergeCell ref="D65:U66"/>
    <mergeCell ref="V65:X65"/>
    <mergeCell ref="A67:C67"/>
    <mergeCell ref="D67:D70"/>
    <mergeCell ref="F67:F70"/>
    <mergeCell ref="G67:I67"/>
    <mergeCell ref="J67:T67"/>
    <mergeCell ref="A68:C70"/>
    <mergeCell ref="E68:E70"/>
    <mergeCell ref="G68:I69"/>
    <mergeCell ref="J68:T69"/>
    <mergeCell ref="U68:X68"/>
    <mergeCell ref="U69:U70"/>
    <mergeCell ref="V69:V70"/>
    <mergeCell ref="W69:X70"/>
    <mergeCell ref="G70:I70"/>
    <mergeCell ref="A59:G59"/>
    <mergeCell ref="H59:L59"/>
    <mergeCell ref="M59:Q59"/>
    <mergeCell ref="R59:V59"/>
    <mergeCell ref="W59:X59"/>
    <mergeCell ref="A60:X60"/>
    <mergeCell ref="A61:Q61"/>
    <mergeCell ref="R61:X62"/>
    <mergeCell ref="A62:P62"/>
    <mergeCell ref="B54:F54"/>
    <mergeCell ref="W54:X54"/>
    <mergeCell ref="B55:F55"/>
    <mergeCell ref="W55:X55"/>
    <mergeCell ref="B56:F56"/>
    <mergeCell ref="W56:X56"/>
    <mergeCell ref="B57:F57"/>
    <mergeCell ref="W57:X57"/>
    <mergeCell ref="A58:G58"/>
    <mergeCell ref="H58:K58"/>
    <mergeCell ref="M58:P58"/>
    <mergeCell ref="R58:U58"/>
    <mergeCell ref="W58:X58"/>
    <mergeCell ref="B51:F51"/>
    <mergeCell ref="I51:K51"/>
    <mergeCell ref="N51:P51"/>
    <mergeCell ref="S51:U51"/>
    <mergeCell ref="W51:X51"/>
    <mergeCell ref="B52:F52"/>
    <mergeCell ref="W52:X52"/>
    <mergeCell ref="B53:F53"/>
    <mergeCell ref="W53:X53"/>
    <mergeCell ref="A44:C45"/>
    <mergeCell ref="D44:U45"/>
    <mergeCell ref="V44:X44"/>
    <mergeCell ref="A46:C46"/>
    <mergeCell ref="D46:D49"/>
    <mergeCell ref="F46:F49"/>
    <mergeCell ref="G46:I46"/>
    <mergeCell ref="J46:T46"/>
    <mergeCell ref="A47:C49"/>
    <mergeCell ref="E47:E49"/>
    <mergeCell ref="G47:I48"/>
    <mergeCell ref="J47:T48"/>
    <mergeCell ref="U47:X47"/>
    <mergeCell ref="U48:U49"/>
    <mergeCell ref="V48:V49"/>
    <mergeCell ref="W48:X49"/>
    <mergeCell ref="G49:I49"/>
    <mergeCell ref="A38:G38"/>
    <mergeCell ref="H38:L38"/>
    <mergeCell ref="M38:Q38"/>
    <mergeCell ref="R38:V38"/>
    <mergeCell ref="W38:X38"/>
    <mergeCell ref="A39:X39"/>
    <mergeCell ref="A40:Q40"/>
    <mergeCell ref="R40:X41"/>
    <mergeCell ref="A41:P41"/>
    <mergeCell ref="B33:F33"/>
    <mergeCell ref="W33:X33"/>
    <mergeCell ref="B34:F34"/>
    <mergeCell ref="W34:X34"/>
    <mergeCell ref="B35:F35"/>
    <mergeCell ref="W35:X35"/>
    <mergeCell ref="B36:F36"/>
    <mergeCell ref="W36:X36"/>
    <mergeCell ref="A37:G37"/>
    <mergeCell ref="H37:K37"/>
    <mergeCell ref="M37:P37"/>
    <mergeCell ref="R37:U37"/>
    <mergeCell ref="W37:X37"/>
    <mergeCell ref="B30:F30"/>
    <mergeCell ref="I30:K30"/>
    <mergeCell ref="N30:P30"/>
    <mergeCell ref="S30:U30"/>
    <mergeCell ref="W30:X30"/>
    <mergeCell ref="B31:F31"/>
    <mergeCell ref="W31:X31"/>
    <mergeCell ref="B32:F32"/>
    <mergeCell ref="W32:X32"/>
    <mergeCell ref="A23:C24"/>
    <mergeCell ref="D23:U24"/>
    <mergeCell ref="V23:X23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G28:I28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B9:F9"/>
    <mergeCell ref="I9:K9"/>
    <mergeCell ref="N9:P9"/>
    <mergeCell ref="S9:U9"/>
    <mergeCell ref="W9:X9"/>
    <mergeCell ref="B10:F10"/>
    <mergeCell ref="W10:X10"/>
    <mergeCell ref="B11:F11"/>
    <mergeCell ref="W11:X11"/>
    <mergeCell ref="A2:C3"/>
    <mergeCell ref="D2:U3"/>
    <mergeCell ref="V2:X2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V3:X4"/>
    <mergeCell ref="V24:X25"/>
    <mergeCell ref="V45:X46"/>
    <mergeCell ref="V66:X67"/>
    <mergeCell ref="V87:X88"/>
    <mergeCell ref="V108:X109"/>
    <mergeCell ref="U26:X26"/>
    <mergeCell ref="U27:U28"/>
    <mergeCell ref="V27:V28"/>
    <mergeCell ref="W27:X28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O44"/>
  <sheetViews>
    <sheetView zoomScaleNormal="100" workbookViewId="0">
      <selection activeCell="K3" sqref="K3:L8"/>
    </sheetView>
  </sheetViews>
  <sheetFormatPr baseColWidth="10" defaultColWidth="13" defaultRowHeight="14"/>
  <cols>
    <col min="1" max="1" width="3.6640625" style="43" bestFit="1" customWidth="1"/>
    <col min="2" max="2" width="4.5" style="43" bestFit="1" customWidth="1"/>
    <col min="3" max="3" width="4.5" style="43" customWidth="1"/>
    <col min="4" max="4" width="9.1640625" style="43" bestFit="1" customWidth="1"/>
    <col min="5" max="5" width="11.6640625" style="43" bestFit="1" customWidth="1"/>
    <col min="6" max="6" width="5.5" style="45" bestFit="1" customWidth="1"/>
    <col min="7" max="7" width="5.5" style="43" bestFit="1" customWidth="1"/>
    <col min="8" max="8" width="13" style="43"/>
    <col min="9" max="9" width="3.6640625" style="43" bestFit="1" customWidth="1"/>
    <col min="10" max="10" width="4.5" style="43" bestFit="1" customWidth="1"/>
    <col min="11" max="11" width="4.5" style="43" customWidth="1"/>
    <col min="12" max="12" width="9.1640625" style="43" bestFit="1" customWidth="1"/>
    <col min="13" max="13" width="11.6640625" style="43" bestFit="1" customWidth="1"/>
    <col min="14" max="15" width="5.5" style="43" bestFit="1" customWidth="1"/>
    <col min="16" max="16384" width="13" style="43"/>
  </cols>
  <sheetData>
    <row r="1" spans="1:15">
      <c r="A1" s="149" t="s">
        <v>55</v>
      </c>
      <c r="B1" s="151"/>
      <c r="C1" s="151"/>
      <c r="D1" s="151"/>
      <c r="E1" s="151"/>
      <c r="F1" s="151"/>
      <c r="G1" s="152"/>
      <c r="I1" s="149" t="s">
        <v>56</v>
      </c>
      <c r="J1" s="151"/>
      <c r="K1" s="151"/>
      <c r="L1" s="151"/>
      <c r="M1" s="151"/>
      <c r="N1" s="151"/>
      <c r="O1" s="152"/>
    </row>
    <row r="2" spans="1:15" ht="15" thickBot="1">
      <c r="A2" s="16"/>
      <c r="B2" s="17" t="s">
        <v>25</v>
      </c>
      <c r="C2" s="17" t="s">
        <v>58</v>
      </c>
      <c r="D2" s="17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>
      <c r="A3" s="289" t="s">
        <v>57</v>
      </c>
      <c r="B3" s="20" t="str">
        <f>IF(E3="","",1)</f>
        <v/>
      </c>
      <c r="C3" s="143"/>
      <c r="D3" s="49"/>
      <c r="E3" s="21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289" t="s">
        <v>57</v>
      </c>
      <c r="J3" s="20" t="str">
        <f>IF(M3="","",1)</f>
        <v/>
      </c>
      <c r="K3" s="143"/>
      <c r="L3" s="130"/>
      <c r="M3" s="21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>
      <c r="A4" s="290"/>
      <c r="B4" s="5" t="str">
        <f>IF(E4="","",2)</f>
        <v/>
      </c>
      <c r="C4" s="144"/>
      <c r="D4" s="50"/>
      <c r="E4" s="24" t="str">
        <f>IFERROR(VLOOKUP(D4,部員登録!$B:$E,2,FALSE),"")</f>
        <v/>
      </c>
      <c r="F4" s="25" t="str">
        <f>IFERROR(VLOOKUP(D4,部員登録!$B:$E,3,FALSE),"")</f>
        <v/>
      </c>
      <c r="G4" s="26" t="str">
        <f>IFERROR(VLOOKUP(D4,部員登録!$B:$E,4,FALSE),"")</f>
        <v/>
      </c>
      <c r="I4" s="290"/>
      <c r="J4" s="5" t="str">
        <f>IF(M4="","",2)</f>
        <v/>
      </c>
      <c r="K4" s="144"/>
      <c r="L4" s="131"/>
      <c r="M4" s="24" t="str">
        <f>IFERROR(VLOOKUP(L4,部員登録!$B:$E,2,FALSE),"")</f>
        <v/>
      </c>
      <c r="N4" s="25" t="str">
        <f>IFERROR(VLOOKUP(L4,部員登録!$B:$E,3,FALSE),"")</f>
        <v/>
      </c>
      <c r="O4" s="26" t="str">
        <f>IFERROR(VLOOKUP(L4,部員登録!$B:$E,4,FALSE),"")</f>
        <v/>
      </c>
    </row>
    <row r="5" spans="1:15" ht="15">
      <c r="A5" s="290"/>
      <c r="B5" s="5" t="str">
        <f>IF(E5="","",3)</f>
        <v/>
      </c>
      <c r="C5" s="144"/>
      <c r="D5" s="50"/>
      <c r="E5" s="36" t="str">
        <f>IFERROR(VLOOKUP(D5,部員登録!$B:$E,2,FALSE),"")</f>
        <v/>
      </c>
      <c r="F5" s="25" t="str">
        <f>IFERROR(VLOOKUP(D5,部員登録!$B:$E,3,FALSE),"")</f>
        <v/>
      </c>
      <c r="G5" s="26" t="str">
        <f>IFERROR(VLOOKUP(D5,部員登録!$B:$E,4,FALSE),"")</f>
        <v/>
      </c>
      <c r="I5" s="290"/>
      <c r="J5" s="5" t="str">
        <f>IF(M5="","",3)</f>
        <v/>
      </c>
      <c r="K5" s="144"/>
      <c r="L5" s="131"/>
      <c r="M5" s="36" t="str">
        <f>IFERROR(VLOOKUP(L5,部員登録!$B:$E,2,FALSE),"")</f>
        <v/>
      </c>
      <c r="N5" s="25" t="str">
        <f>IFERROR(VLOOKUP(L5,部員登録!$B:$E,3,FALSE),"")</f>
        <v/>
      </c>
      <c r="O5" s="26" t="str">
        <f>IFERROR(VLOOKUP(L5,部員登録!$B:$E,4,FALSE),"")</f>
        <v/>
      </c>
    </row>
    <row r="6" spans="1:15" ht="15">
      <c r="A6" s="290"/>
      <c r="B6" s="5" t="str">
        <f>IF(E6="","",4)</f>
        <v/>
      </c>
      <c r="C6" s="144"/>
      <c r="D6" s="50"/>
      <c r="E6" s="36" t="str">
        <f>IFERROR(VLOOKUP(D6,部員登録!$B:$E,2,FALSE),"")</f>
        <v/>
      </c>
      <c r="F6" s="25" t="str">
        <f>IFERROR(VLOOKUP(D6,部員登録!$B:$E,3,FALSE),"")</f>
        <v/>
      </c>
      <c r="G6" s="26" t="str">
        <f>IFERROR(VLOOKUP(D6,部員登録!$B:$E,4,FALSE),"")</f>
        <v/>
      </c>
      <c r="I6" s="290"/>
      <c r="J6" s="5" t="str">
        <f>IF(M6="","",4)</f>
        <v/>
      </c>
      <c r="K6" s="144"/>
      <c r="L6" s="131"/>
      <c r="M6" s="33" t="str">
        <f>IFERROR(VLOOKUP(L6,部員登録!$B:$E,2,FALSE),"")</f>
        <v/>
      </c>
      <c r="N6" s="34" t="str">
        <f>IFERROR(VLOOKUP(L6,部員登録!$B:$E,3,FALSE),"")</f>
        <v/>
      </c>
      <c r="O6" s="35" t="str">
        <f>IFERROR(VLOOKUP(L6,部員登録!$B:$E,4,FALSE),"")</f>
        <v/>
      </c>
    </row>
    <row r="7" spans="1:15" ht="15">
      <c r="A7" s="290"/>
      <c r="B7" s="5" t="str">
        <f>IF(E7="","",5)</f>
        <v/>
      </c>
      <c r="C7" s="144"/>
      <c r="D7" s="50"/>
      <c r="E7" s="36" t="str">
        <f>IFERROR(VLOOKUP(D7,部員登録!$B:$E,2,FALSE),"")</f>
        <v/>
      </c>
      <c r="F7" s="25" t="str">
        <f>IFERROR(VLOOKUP(D7,部員登録!$B:$E,3,FALSE),"")</f>
        <v/>
      </c>
      <c r="G7" s="26" t="str">
        <f>IFERROR(VLOOKUP(D7,部員登録!$B:$E,4,FALSE),"")</f>
        <v/>
      </c>
      <c r="I7" s="290"/>
      <c r="J7" s="5" t="str">
        <f>IF(M7="","",5)</f>
        <v/>
      </c>
      <c r="K7" s="144"/>
      <c r="L7" s="131"/>
      <c r="M7" s="36" t="str">
        <f>IFERROR(VLOOKUP(L7,部員登録!$B:$E,2,FALSE),"")</f>
        <v/>
      </c>
      <c r="N7" s="25" t="str">
        <f>IFERROR(VLOOKUP(L7,部員登録!$B:$E,3,FALSE),"")</f>
        <v/>
      </c>
      <c r="O7" s="26" t="str">
        <f>IFERROR(VLOOKUP(L7,部員登録!$B:$E,4,FALSE),"")</f>
        <v/>
      </c>
    </row>
    <row r="8" spans="1:15" ht="16" thickBot="1">
      <c r="A8" s="291"/>
      <c r="B8" s="30" t="str">
        <f>IF(E8="","","補")</f>
        <v/>
      </c>
      <c r="C8" s="145"/>
      <c r="D8" s="51"/>
      <c r="E8" s="29" t="str">
        <f>IFERROR(VLOOKUP(D8,部員登録!$B:$E,2,FALSE),"")</f>
        <v/>
      </c>
      <c r="F8" s="30" t="str">
        <f>IFERROR(VLOOKUP(D8,部員登録!$B:$E,3,FALSE),"")</f>
        <v/>
      </c>
      <c r="G8" s="31" t="str">
        <f>IFERROR(VLOOKUP(D8,部員登録!$B:$E,4,FALSE),"")</f>
        <v/>
      </c>
      <c r="I8" s="291"/>
      <c r="J8" s="30" t="str">
        <f>IF(M8="","","補")</f>
        <v/>
      </c>
      <c r="K8" s="145"/>
      <c r="L8" s="132"/>
      <c r="M8" s="29" t="str">
        <f>IFERROR(VLOOKUP(L8,部員登録!$B:$E,2,FALSE),"")</f>
        <v/>
      </c>
      <c r="N8" s="30" t="str">
        <f>IFERROR(VLOOKUP(L8,部員登録!$B:$E,3,FALSE),"")</f>
        <v/>
      </c>
      <c r="O8" s="31" t="str">
        <f>IFERROR(VLOOKUP(L8,部員登録!$B:$E,4,FALSE),"")</f>
        <v/>
      </c>
    </row>
    <row r="9" spans="1:15" ht="15">
      <c r="A9" s="14" t="str">
        <f>IF(E9="","","個")</f>
        <v/>
      </c>
      <c r="B9" s="20" t="str">
        <f>IF(E9="","",6)</f>
        <v/>
      </c>
      <c r="C9" s="49"/>
      <c r="D9" s="49"/>
      <c r="E9" s="39" t="str">
        <f>IFERROR(VLOOKUP(D9,部員登録!$B:$E,2,FALSE),"")</f>
        <v/>
      </c>
      <c r="F9" s="15" t="str">
        <f>IFERROR(VLOOKUP(D9,部員登録!$B:$E,3,FALSE),"")</f>
        <v/>
      </c>
      <c r="G9" s="22" t="str">
        <f>IFERROR(VLOOKUP(D9,部員登録!$B:$E,4,FALSE),"")</f>
        <v/>
      </c>
      <c r="I9" s="14" t="str">
        <f>IF(M9="","","個")</f>
        <v/>
      </c>
      <c r="J9" s="20" t="str">
        <f>IF(M9="","",6)</f>
        <v/>
      </c>
      <c r="K9" s="49"/>
      <c r="L9" s="49"/>
      <c r="M9" s="39" t="str">
        <f>IFERROR(VLOOKUP(L9,部員登録!$B:$E,2,FALSE),"")</f>
        <v/>
      </c>
      <c r="N9" s="15" t="str">
        <f>IFERROR(VLOOKUP(L9,部員登録!$B:$E,3,FALSE),"")</f>
        <v/>
      </c>
      <c r="O9" s="22" t="str">
        <f>IFERROR(VLOOKUP(L9,部員登録!$B:$E,4,FALSE),"")</f>
        <v/>
      </c>
    </row>
    <row r="10" spans="1:15" ht="15">
      <c r="A10" s="23" t="str">
        <f t="shared" ref="A10:A19" si="0">IF(E10="","","個")</f>
        <v/>
      </c>
      <c r="B10" s="5" t="str">
        <f>IF(E10="","",B9+1)</f>
        <v/>
      </c>
      <c r="C10" s="50"/>
      <c r="D10" s="50"/>
      <c r="E10" s="36" t="str">
        <f>IFERROR(VLOOKUP(D10,部員登録!$B:$E,2,FALSE),"")</f>
        <v/>
      </c>
      <c r="F10" s="25" t="str">
        <f>IFERROR(VLOOKUP(D10,部員登録!$B:$E,3,FALSE),"")</f>
        <v/>
      </c>
      <c r="G10" s="26" t="str">
        <f>IFERROR(VLOOKUP(D10,部員登録!$B:$E,4,FALSE),"")</f>
        <v/>
      </c>
      <c r="I10" s="23" t="str">
        <f t="shared" ref="I10:I19" si="1">IF(M10="","","個")</f>
        <v/>
      </c>
      <c r="J10" s="5" t="str">
        <f>IF(M10="","",J9+1)</f>
        <v/>
      </c>
      <c r="K10" s="50"/>
      <c r="L10" s="50"/>
      <c r="M10" s="36" t="str">
        <f>IFERROR(VLOOKUP(L10,部員登録!$B:$E,2,FALSE),"")</f>
        <v/>
      </c>
      <c r="N10" s="25" t="str">
        <f>IFERROR(VLOOKUP(L10,部員登録!$B:$E,3,FALSE),"")</f>
        <v/>
      </c>
      <c r="O10" s="26" t="str">
        <f>IFERROR(VLOOKUP(L10,部員登録!$B:$E,4,FALSE),"")</f>
        <v/>
      </c>
    </row>
    <row r="11" spans="1:15" ht="15">
      <c r="A11" s="23" t="str">
        <f t="shared" si="0"/>
        <v/>
      </c>
      <c r="B11" s="5" t="str">
        <f t="shared" ref="B11:B19" si="2">IF(E11="","",B10+1)</f>
        <v/>
      </c>
      <c r="C11" s="50"/>
      <c r="D11" s="50"/>
      <c r="E11" s="36" t="str">
        <f>IFERROR(VLOOKUP(D11,部員登録!$B:$E,2,FALSE),"")</f>
        <v/>
      </c>
      <c r="F11" s="25" t="str">
        <f>IFERROR(VLOOKUP(D11,部員登録!$B:$E,3,FALSE),"")</f>
        <v/>
      </c>
      <c r="G11" s="26" t="str">
        <f>IFERROR(VLOOKUP(D11,部員登録!$B:$E,4,FALSE),"")</f>
        <v/>
      </c>
      <c r="I11" s="23" t="str">
        <f t="shared" si="1"/>
        <v/>
      </c>
      <c r="J11" s="5" t="str">
        <f t="shared" ref="J11:J19" si="3">IF(M11="","",J10+1)</f>
        <v/>
      </c>
      <c r="K11" s="95"/>
      <c r="L11" s="95"/>
      <c r="M11" s="37" t="str">
        <f>IFERROR(VLOOKUP(L11,部員登録!$B:$E,2,FALSE),"")</f>
        <v/>
      </c>
      <c r="N11" s="18" t="str">
        <f>IFERROR(VLOOKUP(L11,部員登録!$B:$E,3,FALSE),"")</f>
        <v/>
      </c>
      <c r="O11" s="38" t="str">
        <f>IFERROR(VLOOKUP(L11,部員登録!$B:$E,4,FALSE),"")</f>
        <v/>
      </c>
    </row>
    <row r="12" spans="1:15" ht="15">
      <c r="A12" s="23" t="str">
        <f t="shared" si="0"/>
        <v/>
      </c>
      <c r="B12" s="5" t="str">
        <f t="shared" si="2"/>
        <v/>
      </c>
      <c r="C12" s="50"/>
      <c r="D12" s="50"/>
      <c r="E12" s="36" t="str">
        <f>IFERROR(VLOOKUP(D12,部員登録!$B:$E,2,FALSE),"")</f>
        <v/>
      </c>
      <c r="F12" s="25" t="str">
        <f>IFERROR(VLOOKUP(D12,部員登録!$B:$E,3,FALSE),"")</f>
        <v/>
      </c>
      <c r="G12" s="26" t="str">
        <f>IFERROR(VLOOKUP(D12,部員登録!$B:$E,4,FALSE),"")</f>
        <v/>
      </c>
      <c r="I12" s="23" t="str">
        <f t="shared" si="1"/>
        <v/>
      </c>
      <c r="J12" s="5" t="str">
        <f t="shared" si="3"/>
        <v/>
      </c>
      <c r="K12" s="50"/>
      <c r="L12" s="95"/>
      <c r="M12" s="36" t="str">
        <f>IFERROR(VLOOKUP(L12,部員登録!$B:$E,2,FALSE),"")</f>
        <v/>
      </c>
      <c r="N12" s="25" t="str">
        <f>IFERROR(VLOOKUP(L12,部員登録!$B:$E,3,FALSE),"")</f>
        <v/>
      </c>
      <c r="O12" s="26" t="str">
        <f>IFERROR(VLOOKUP(L12,部員登録!$B:$E,4,FALSE),"")</f>
        <v/>
      </c>
    </row>
    <row r="13" spans="1:15" ht="15">
      <c r="A13" s="23" t="str">
        <f t="shared" si="0"/>
        <v/>
      </c>
      <c r="B13" s="5" t="str">
        <f t="shared" si="2"/>
        <v/>
      </c>
      <c r="C13" s="50"/>
      <c r="D13" s="50"/>
      <c r="E13" s="36" t="str">
        <f>IFERROR(VLOOKUP(D13,部員登録!$B:$E,2,FALSE),"")</f>
        <v/>
      </c>
      <c r="F13" s="25" t="str">
        <f>IFERROR(VLOOKUP(D13,部員登録!$B:$E,3,FALSE),"")</f>
        <v/>
      </c>
      <c r="G13" s="26" t="str">
        <f>IFERROR(VLOOKUP(D13,部員登録!$B:$E,4,FALSE),"")</f>
        <v/>
      </c>
      <c r="I13" s="23" t="str">
        <f t="shared" si="1"/>
        <v/>
      </c>
      <c r="J13" s="5" t="str">
        <f t="shared" si="3"/>
        <v/>
      </c>
      <c r="K13" s="50"/>
      <c r="L13" s="95"/>
      <c r="M13" s="36" t="str">
        <f>IFERROR(VLOOKUP(L13,部員登録!$B:$E,2,FALSE),"")</f>
        <v/>
      </c>
      <c r="N13" s="25" t="str">
        <f>IFERROR(VLOOKUP(L13,部員登録!$B:$E,3,FALSE),"")</f>
        <v/>
      </c>
      <c r="O13" s="26" t="str">
        <f>IFERROR(VLOOKUP(L13,部員登録!$B:$E,4,FALSE),"")</f>
        <v/>
      </c>
    </row>
    <row r="14" spans="1:15">
      <c r="A14" s="23" t="str">
        <f t="shared" si="0"/>
        <v/>
      </c>
      <c r="B14" s="5" t="str">
        <f t="shared" si="2"/>
        <v/>
      </c>
      <c r="C14" s="50"/>
      <c r="D14" s="50"/>
      <c r="E14" s="93" t="str">
        <f>IFERROR(VLOOKUP(D14,部員登録!$B:$E,2,FALSE),"")</f>
        <v/>
      </c>
      <c r="F14" s="25" t="str">
        <f>IFERROR(VLOOKUP(D14,部員登録!$B:$E,3,FALSE),"")</f>
        <v/>
      </c>
      <c r="G14" s="26" t="str">
        <f>IFERROR(VLOOKUP(D14,部員登録!$B:$E,4,FALSE),"")</f>
        <v/>
      </c>
      <c r="I14" s="23" t="str">
        <f t="shared" si="1"/>
        <v/>
      </c>
      <c r="J14" s="5" t="str">
        <f t="shared" si="3"/>
        <v/>
      </c>
      <c r="K14" s="50"/>
      <c r="L14" s="95"/>
      <c r="M14" s="93" t="str">
        <f>IFERROR(VLOOKUP(L14,部員登録!$B:$E,2,FALSE),"")</f>
        <v/>
      </c>
      <c r="N14" s="25" t="str">
        <f>IFERROR(VLOOKUP(L14,部員登録!$B:$E,3,FALSE),"")</f>
        <v/>
      </c>
      <c r="O14" s="26" t="str">
        <f>IFERROR(VLOOKUP(L14,部員登録!$B:$E,4,FALSE),"")</f>
        <v/>
      </c>
    </row>
    <row r="15" spans="1:15">
      <c r="A15" s="23" t="str">
        <f t="shared" si="0"/>
        <v/>
      </c>
      <c r="B15" s="5" t="str">
        <f t="shared" si="2"/>
        <v/>
      </c>
      <c r="C15" s="50"/>
      <c r="D15" s="50"/>
      <c r="E15" s="24" t="str">
        <f>IFERROR(VLOOKUP(D15,部員登録!$B:$E,2,FALSE),"")</f>
        <v/>
      </c>
      <c r="F15" s="25" t="str">
        <f>IFERROR(VLOOKUP(D15,部員登録!$B:$E,3,FALSE),"")</f>
        <v/>
      </c>
      <c r="G15" s="26" t="str">
        <f>IFERROR(VLOOKUP(D15,部員登録!$B:$E,4,FALSE),"")</f>
        <v/>
      </c>
      <c r="I15" s="23" t="str">
        <f t="shared" si="1"/>
        <v/>
      </c>
      <c r="J15" s="5" t="str">
        <f t="shared" si="3"/>
        <v/>
      </c>
      <c r="K15" s="50"/>
      <c r="L15" s="95"/>
      <c r="M15" s="24" t="str">
        <f>IFERROR(VLOOKUP(L15,部員登録!$B:$E,2,FALSE),"")</f>
        <v/>
      </c>
      <c r="N15" s="25" t="str">
        <f>IFERROR(VLOOKUP(L15,部員登録!$B:$E,3,FALSE),"")</f>
        <v/>
      </c>
      <c r="O15" s="26" t="str">
        <f>IFERROR(VLOOKUP(L15,部員登録!$B:$E,4,FALSE),"")</f>
        <v/>
      </c>
    </row>
    <row r="16" spans="1:15">
      <c r="A16" s="23" t="str">
        <f t="shared" si="0"/>
        <v/>
      </c>
      <c r="B16" s="5" t="str">
        <f t="shared" si="2"/>
        <v/>
      </c>
      <c r="C16" s="50"/>
      <c r="D16" s="50"/>
      <c r="E16" s="24" t="str">
        <f>IFERROR(VLOOKUP(D16,部員登録!$B:$E,2,FALSE),"")</f>
        <v/>
      </c>
      <c r="F16" s="25" t="str">
        <f>IFERROR(VLOOKUP(D16,部員登録!$B:$E,3,FALSE),"")</f>
        <v/>
      </c>
      <c r="G16" s="26" t="str">
        <f>IFERROR(VLOOKUP(D16,部員登録!$B:$E,4,FALSE),"")</f>
        <v/>
      </c>
      <c r="I16" s="23" t="str">
        <f t="shared" si="1"/>
        <v/>
      </c>
      <c r="J16" s="5" t="str">
        <f t="shared" si="3"/>
        <v/>
      </c>
      <c r="K16" s="50"/>
      <c r="L16" s="95"/>
      <c r="M16" s="24" t="str">
        <f>IFERROR(VLOOKUP(L16,部員登録!$B:$E,2,FALSE),"")</f>
        <v/>
      </c>
      <c r="N16" s="25" t="str">
        <f>IFERROR(VLOOKUP(L16,部員登録!$B:$E,3,FALSE),"")</f>
        <v/>
      </c>
      <c r="O16" s="26" t="str">
        <f>IFERROR(VLOOKUP(L16,部員登録!$B:$E,4,FALSE),"")</f>
        <v/>
      </c>
    </row>
    <row r="17" spans="1:15">
      <c r="A17" s="23" t="str">
        <f t="shared" si="0"/>
        <v/>
      </c>
      <c r="B17" s="5" t="str">
        <f t="shared" si="2"/>
        <v/>
      </c>
      <c r="C17" s="50"/>
      <c r="D17" s="50"/>
      <c r="E17" s="24" t="str">
        <f>IFERROR(VLOOKUP(D17,部員登録!$B:$E,2,FALSE),"")</f>
        <v/>
      </c>
      <c r="F17" s="25" t="str">
        <f>IFERROR(VLOOKUP(D17,部員登録!$B:$E,3,FALSE),"")</f>
        <v/>
      </c>
      <c r="G17" s="26" t="str">
        <f>IFERROR(VLOOKUP(D17,部員登録!$B:$E,4,FALSE),"")</f>
        <v/>
      </c>
      <c r="I17" s="23" t="str">
        <f t="shared" si="1"/>
        <v/>
      </c>
      <c r="J17" s="5" t="str">
        <f t="shared" si="3"/>
        <v/>
      </c>
      <c r="K17" s="50"/>
      <c r="L17" s="95"/>
      <c r="M17" s="24" t="str">
        <f>IFERROR(VLOOKUP(L17,部員登録!$B:$E,2,FALSE),"")</f>
        <v/>
      </c>
      <c r="N17" s="25" t="str">
        <f>IFERROR(VLOOKUP(L17,部員登録!$B:$E,3,FALSE),"")</f>
        <v/>
      </c>
      <c r="O17" s="26" t="str">
        <f>IFERROR(VLOOKUP(L17,部員登録!$B:$E,4,FALSE),"")</f>
        <v/>
      </c>
    </row>
    <row r="18" spans="1:15">
      <c r="A18" s="23" t="str">
        <f t="shared" si="0"/>
        <v/>
      </c>
      <c r="B18" s="5" t="str">
        <f t="shared" si="2"/>
        <v/>
      </c>
      <c r="C18" s="50"/>
      <c r="D18" s="50"/>
      <c r="E18" s="24" t="str">
        <f>IFERROR(VLOOKUP(D18,部員登録!$B:$E,2,FALSE),"")</f>
        <v/>
      </c>
      <c r="F18" s="25" t="str">
        <f>IFERROR(VLOOKUP(D18,部員登録!$B:$E,3,FALSE),"")</f>
        <v/>
      </c>
      <c r="G18" s="26" t="str">
        <f>IFERROR(VLOOKUP(D18,部員登録!$B:$E,4,FALSE),"")</f>
        <v/>
      </c>
      <c r="I18" s="23" t="str">
        <f t="shared" si="1"/>
        <v/>
      </c>
      <c r="J18" s="5" t="str">
        <f t="shared" si="3"/>
        <v/>
      </c>
      <c r="K18" s="50"/>
      <c r="L18" s="95"/>
      <c r="M18" s="42" t="str">
        <f>IFERROR(VLOOKUP(L18,部員登録!$B:$E,2,FALSE),"")</f>
        <v/>
      </c>
      <c r="N18" s="34" t="str">
        <f>IFERROR(VLOOKUP(L18,部員登録!$B:$E,3,FALSE),"")</f>
        <v/>
      </c>
      <c r="O18" s="35" t="str">
        <f>IFERROR(VLOOKUP(L18,部員登録!$B:$E,4,FALSE),"")</f>
        <v/>
      </c>
    </row>
    <row r="19" spans="1:15">
      <c r="A19" s="23" t="str">
        <f t="shared" si="0"/>
        <v/>
      </c>
      <c r="B19" s="5" t="str">
        <f t="shared" si="2"/>
        <v/>
      </c>
      <c r="C19" s="50"/>
      <c r="D19" s="50"/>
      <c r="E19" s="24" t="str">
        <f>IFERROR(VLOOKUP(D19,部員登録!$B:$E,2,FALSE),"")</f>
        <v/>
      </c>
      <c r="F19" s="25" t="str">
        <f>IFERROR(VLOOKUP(D19,部員登録!$B:$E,3,FALSE),"")</f>
        <v/>
      </c>
      <c r="G19" s="26" t="str">
        <f>IFERROR(VLOOKUP(D19,部員登録!$B:$E,4,FALSE),"")</f>
        <v/>
      </c>
      <c r="I19" s="23" t="str">
        <f t="shared" si="1"/>
        <v/>
      </c>
      <c r="J19" s="5" t="str">
        <f t="shared" si="3"/>
        <v/>
      </c>
      <c r="K19" s="50"/>
      <c r="L19" s="95"/>
      <c r="M19" s="24" t="str">
        <f>IFERROR(VLOOKUP(L19,部員登録!$B:$E,2,FALSE),"")</f>
        <v/>
      </c>
      <c r="N19" s="25" t="str">
        <f>IFERROR(VLOOKUP(L19,部員登録!$B:$E,3,FALSE),"")</f>
        <v/>
      </c>
      <c r="O19" s="26" t="str">
        <f>IFERROR(VLOOKUP(L19,部員登録!$B:$E,4,FALSE),"")</f>
        <v/>
      </c>
    </row>
    <row r="20" spans="1:15">
      <c r="A20" s="23" t="str">
        <f t="shared" ref="A20:A31" si="4">IF(E20="","","個")</f>
        <v/>
      </c>
      <c r="B20" s="5" t="str">
        <f t="shared" ref="B20:B31" si="5">IF(E20="","",B19+1)</f>
        <v/>
      </c>
      <c r="C20" s="50"/>
      <c r="D20" s="50"/>
      <c r="E20" s="24" t="str">
        <f>IFERROR(VLOOKUP(D20,部員登録!$B:$E,2,FALSE),"")</f>
        <v/>
      </c>
      <c r="F20" s="25" t="str">
        <f>IFERROR(VLOOKUP(D20,部員登録!$B:$E,3,FALSE),"")</f>
        <v/>
      </c>
      <c r="G20" s="26" t="str">
        <f>IFERROR(VLOOKUP(D20,部員登録!$B:$E,4,FALSE),"")</f>
        <v/>
      </c>
      <c r="I20" s="23" t="str">
        <f t="shared" ref="I20:I31" si="6">IF(M20="","","個")</f>
        <v/>
      </c>
      <c r="J20" s="5" t="str">
        <f t="shared" ref="J20:J31" si="7">IF(M20="","",J19+1)</f>
        <v/>
      </c>
      <c r="K20" s="50"/>
      <c r="L20" s="95"/>
      <c r="M20" s="24" t="str">
        <f>IFERROR(VLOOKUP(L20,部員登録!$B:$E,2,FALSE),"")</f>
        <v/>
      </c>
      <c r="N20" s="25" t="str">
        <f>IFERROR(VLOOKUP(L20,部員登録!$B:$E,3,FALSE),"")</f>
        <v/>
      </c>
      <c r="O20" s="26" t="str">
        <f>IFERROR(VLOOKUP(L20,部員登録!$B:$E,4,FALSE),"")</f>
        <v/>
      </c>
    </row>
    <row r="21" spans="1:15">
      <c r="A21" s="23" t="str">
        <f t="shared" si="4"/>
        <v/>
      </c>
      <c r="B21" s="5" t="str">
        <f t="shared" si="5"/>
        <v/>
      </c>
      <c r="C21" s="50"/>
      <c r="D21" s="50"/>
      <c r="E21" s="24" t="str">
        <f>IFERROR(VLOOKUP(D21,部員登録!$B:$E,2,FALSE),"")</f>
        <v/>
      </c>
      <c r="F21" s="25" t="str">
        <f>IFERROR(VLOOKUP(D21,部員登録!$B:$E,3,FALSE),"")</f>
        <v/>
      </c>
      <c r="G21" s="26" t="str">
        <f>IFERROR(VLOOKUP(D21,部員登録!$B:$E,4,FALSE),"")</f>
        <v/>
      </c>
      <c r="I21" s="23" t="str">
        <f t="shared" si="6"/>
        <v/>
      </c>
      <c r="J21" s="5" t="str">
        <f t="shared" si="7"/>
        <v/>
      </c>
      <c r="K21" s="50"/>
      <c r="L21" s="95"/>
      <c r="M21" s="24" t="str">
        <f>IFERROR(VLOOKUP(L21,部員登録!$B:$E,2,FALSE),"")</f>
        <v/>
      </c>
      <c r="N21" s="25" t="str">
        <f>IFERROR(VLOOKUP(L21,部員登録!$B:$E,3,FALSE),"")</f>
        <v/>
      </c>
      <c r="O21" s="26" t="str">
        <f>IFERROR(VLOOKUP(L21,部員登録!$B:$E,4,FALSE),"")</f>
        <v/>
      </c>
    </row>
    <row r="22" spans="1:15">
      <c r="A22" s="23" t="str">
        <f t="shared" si="4"/>
        <v/>
      </c>
      <c r="B22" s="5" t="str">
        <f t="shared" si="5"/>
        <v/>
      </c>
      <c r="C22" s="50"/>
      <c r="D22" s="50"/>
      <c r="E22" s="24" t="str">
        <f>IFERROR(VLOOKUP(D22,部員登録!$B:$E,2,FALSE),"")</f>
        <v/>
      </c>
      <c r="F22" s="25" t="str">
        <f>IFERROR(VLOOKUP(D22,部員登録!$B:$E,3,FALSE),"")</f>
        <v/>
      </c>
      <c r="G22" s="26" t="str">
        <f>IFERROR(VLOOKUP(D22,部員登録!$B:$E,4,FALSE),"")</f>
        <v/>
      </c>
      <c r="I22" s="23" t="str">
        <f t="shared" si="6"/>
        <v/>
      </c>
      <c r="J22" s="5" t="str">
        <f t="shared" si="7"/>
        <v/>
      </c>
      <c r="K22" s="50"/>
      <c r="L22" s="95"/>
      <c r="M22" s="24" t="str">
        <f>IFERROR(VLOOKUP(L22,部員登録!$B:$E,2,FALSE),"")</f>
        <v/>
      </c>
      <c r="N22" s="25" t="str">
        <f>IFERROR(VLOOKUP(L22,部員登録!$B:$E,3,FALSE),"")</f>
        <v/>
      </c>
      <c r="O22" s="26" t="str">
        <f>IFERROR(VLOOKUP(L22,部員登録!$B:$E,4,FALSE),"")</f>
        <v/>
      </c>
    </row>
    <row r="23" spans="1:15">
      <c r="A23" s="23" t="str">
        <f t="shared" si="4"/>
        <v/>
      </c>
      <c r="B23" s="5" t="str">
        <f t="shared" si="5"/>
        <v/>
      </c>
      <c r="C23" s="50"/>
      <c r="D23" s="50"/>
      <c r="E23" s="24" t="str">
        <f>IFERROR(VLOOKUP(D23,部員登録!$B:$E,2,FALSE),"")</f>
        <v/>
      </c>
      <c r="F23" s="25" t="str">
        <f>IFERROR(VLOOKUP(D23,部員登録!$B:$E,3,FALSE),"")</f>
        <v/>
      </c>
      <c r="G23" s="26" t="str">
        <f>IFERROR(VLOOKUP(D23,部員登録!$B:$E,4,FALSE),"")</f>
        <v/>
      </c>
      <c r="I23" s="23" t="str">
        <f t="shared" si="6"/>
        <v/>
      </c>
      <c r="J23" s="5" t="str">
        <f t="shared" si="7"/>
        <v/>
      </c>
      <c r="K23" s="50"/>
      <c r="L23" s="95"/>
      <c r="M23" s="24" t="str">
        <f>IFERROR(VLOOKUP(L23,部員登録!$B:$E,2,FALSE),"")</f>
        <v/>
      </c>
      <c r="N23" s="25" t="str">
        <f>IFERROR(VLOOKUP(L23,部員登録!$B:$E,3,FALSE),"")</f>
        <v/>
      </c>
      <c r="O23" s="26" t="str">
        <f>IFERROR(VLOOKUP(L23,部員登録!$B:$E,4,FALSE),"")</f>
        <v/>
      </c>
    </row>
    <row r="24" spans="1:15">
      <c r="A24" s="23" t="str">
        <f t="shared" si="4"/>
        <v/>
      </c>
      <c r="B24" s="5" t="str">
        <f t="shared" si="5"/>
        <v/>
      </c>
      <c r="C24" s="50"/>
      <c r="D24" s="50"/>
      <c r="E24" s="24" t="str">
        <f>IFERROR(VLOOKUP(D24,部員登録!$B:$E,2,FALSE),"")</f>
        <v/>
      </c>
      <c r="F24" s="25" t="str">
        <f>IFERROR(VLOOKUP(D24,部員登録!$B:$E,3,FALSE),"")</f>
        <v/>
      </c>
      <c r="G24" s="26" t="str">
        <f>IFERROR(VLOOKUP(D24,部員登録!$B:$E,4,FALSE),"")</f>
        <v/>
      </c>
      <c r="I24" s="23" t="str">
        <f t="shared" si="6"/>
        <v/>
      </c>
      <c r="J24" s="5" t="str">
        <f t="shared" si="7"/>
        <v/>
      </c>
      <c r="K24" s="50"/>
      <c r="L24" s="95"/>
      <c r="M24" s="24" t="str">
        <f>IFERROR(VLOOKUP(L24,部員登録!$B:$E,2,FALSE),"")</f>
        <v/>
      </c>
      <c r="N24" s="25" t="str">
        <f>IFERROR(VLOOKUP(L24,部員登録!$B:$E,3,FALSE),"")</f>
        <v/>
      </c>
      <c r="O24" s="26" t="str">
        <f>IFERROR(VLOOKUP(L24,部員登録!$B:$E,4,FALSE),"")</f>
        <v/>
      </c>
    </row>
    <row r="25" spans="1:15">
      <c r="A25" s="23" t="str">
        <f t="shared" si="4"/>
        <v/>
      </c>
      <c r="B25" s="5" t="str">
        <f t="shared" si="5"/>
        <v/>
      </c>
      <c r="C25" s="50"/>
      <c r="D25" s="50"/>
      <c r="E25" s="24" t="str">
        <f>IFERROR(VLOOKUP(D25,部員登録!$B:$E,2,FALSE),"")</f>
        <v/>
      </c>
      <c r="F25" s="25" t="str">
        <f>IFERROR(VLOOKUP(D25,部員登録!$B:$E,3,FALSE),"")</f>
        <v/>
      </c>
      <c r="G25" s="26" t="str">
        <f>IFERROR(VLOOKUP(D25,部員登録!$B:$E,4,FALSE),"")</f>
        <v/>
      </c>
      <c r="I25" s="23" t="str">
        <f t="shared" si="6"/>
        <v/>
      </c>
      <c r="J25" s="5" t="str">
        <f t="shared" si="7"/>
        <v/>
      </c>
      <c r="K25" s="50"/>
      <c r="L25" s="95"/>
      <c r="M25" s="24" t="str">
        <f>IFERROR(VLOOKUP(L25,部員登録!$B:$E,2,FALSE),"")</f>
        <v/>
      </c>
      <c r="N25" s="25" t="str">
        <f>IFERROR(VLOOKUP(L25,部員登録!$B:$E,3,FALSE),"")</f>
        <v/>
      </c>
      <c r="O25" s="26" t="str">
        <f>IFERROR(VLOOKUP(L25,部員登録!$B:$E,4,FALSE),"")</f>
        <v/>
      </c>
    </row>
    <row r="26" spans="1:15">
      <c r="A26" s="23" t="str">
        <f t="shared" si="4"/>
        <v/>
      </c>
      <c r="B26" s="5" t="str">
        <f t="shared" si="5"/>
        <v/>
      </c>
      <c r="C26" s="50"/>
      <c r="D26" s="50"/>
      <c r="E26" s="24" t="str">
        <f>IFERROR(VLOOKUP(D26,部員登録!$B:$E,2,FALSE),"")</f>
        <v/>
      </c>
      <c r="F26" s="25" t="str">
        <f>IFERROR(VLOOKUP(D26,部員登録!$B:$E,3,FALSE),"")</f>
        <v/>
      </c>
      <c r="G26" s="26" t="str">
        <f>IFERROR(VLOOKUP(D26,部員登録!$B:$E,4,FALSE),"")</f>
        <v/>
      </c>
      <c r="I26" s="23" t="str">
        <f t="shared" si="6"/>
        <v/>
      </c>
      <c r="J26" s="5" t="str">
        <f t="shared" si="7"/>
        <v/>
      </c>
      <c r="K26" s="50"/>
      <c r="L26" s="95"/>
      <c r="M26" s="24" t="str">
        <f>IFERROR(VLOOKUP(L26,部員登録!$B:$E,2,FALSE),"")</f>
        <v/>
      </c>
      <c r="N26" s="25" t="str">
        <f>IFERROR(VLOOKUP(L26,部員登録!$B:$E,3,FALSE),"")</f>
        <v/>
      </c>
      <c r="O26" s="26" t="str">
        <f>IFERROR(VLOOKUP(L26,部員登録!$B:$E,4,FALSE),"")</f>
        <v/>
      </c>
    </row>
    <row r="27" spans="1:15">
      <c r="A27" s="23" t="str">
        <f t="shared" si="4"/>
        <v/>
      </c>
      <c r="B27" s="5" t="str">
        <f t="shared" si="5"/>
        <v/>
      </c>
      <c r="C27" s="50"/>
      <c r="D27" s="50"/>
      <c r="E27" s="24" t="str">
        <f>IFERROR(VLOOKUP(D27,部員登録!$B:$E,2,FALSE),"")</f>
        <v/>
      </c>
      <c r="F27" s="25" t="str">
        <f>IFERROR(VLOOKUP(D27,部員登録!$B:$E,3,FALSE),"")</f>
        <v/>
      </c>
      <c r="G27" s="26" t="str">
        <f>IFERROR(VLOOKUP(D27,部員登録!$B:$E,4,FALSE),"")</f>
        <v/>
      </c>
      <c r="I27" s="23" t="str">
        <f t="shared" si="6"/>
        <v/>
      </c>
      <c r="J27" s="5" t="str">
        <f t="shared" si="7"/>
        <v/>
      </c>
      <c r="K27" s="50"/>
      <c r="L27" s="95"/>
      <c r="M27" s="24" t="str">
        <f>IFERROR(VLOOKUP(L27,部員登録!$B:$E,2,FALSE),"")</f>
        <v/>
      </c>
      <c r="N27" s="25" t="str">
        <f>IFERROR(VLOOKUP(L27,部員登録!$B:$E,3,FALSE),"")</f>
        <v/>
      </c>
      <c r="O27" s="26" t="str">
        <f>IFERROR(VLOOKUP(L27,部員登録!$B:$E,4,FALSE),"")</f>
        <v/>
      </c>
    </row>
    <row r="28" spans="1:15">
      <c r="A28" s="23" t="str">
        <f t="shared" si="4"/>
        <v/>
      </c>
      <c r="B28" s="5" t="str">
        <f t="shared" si="5"/>
        <v/>
      </c>
      <c r="C28" s="50"/>
      <c r="D28" s="50"/>
      <c r="E28" s="24" t="str">
        <f>IFERROR(VLOOKUP(D28,部員登録!$B:$E,2,FALSE),"")</f>
        <v/>
      </c>
      <c r="F28" s="25" t="str">
        <f>IFERROR(VLOOKUP(D28,部員登録!$B:$E,3,FALSE),"")</f>
        <v/>
      </c>
      <c r="G28" s="26" t="str">
        <f>IFERROR(VLOOKUP(D28,部員登録!$B:$E,4,FALSE),"")</f>
        <v/>
      </c>
      <c r="I28" s="23" t="str">
        <f t="shared" si="6"/>
        <v/>
      </c>
      <c r="J28" s="5" t="str">
        <f t="shared" si="7"/>
        <v/>
      </c>
      <c r="K28" s="50"/>
      <c r="L28" s="95"/>
      <c r="M28" s="24" t="str">
        <f>IFERROR(VLOOKUP(L28,部員登録!$B:$E,2,FALSE),"")</f>
        <v/>
      </c>
      <c r="N28" s="25" t="str">
        <f>IFERROR(VLOOKUP(L28,部員登録!$B:$E,3,FALSE),"")</f>
        <v/>
      </c>
      <c r="O28" s="26" t="str">
        <f>IFERROR(VLOOKUP(L28,部員登録!$B:$E,4,FALSE),"")</f>
        <v/>
      </c>
    </row>
    <row r="29" spans="1:15">
      <c r="A29" s="23" t="str">
        <f t="shared" si="4"/>
        <v/>
      </c>
      <c r="B29" s="5" t="str">
        <f t="shared" si="5"/>
        <v/>
      </c>
      <c r="C29" s="50"/>
      <c r="D29" s="50"/>
      <c r="E29" s="24" t="str">
        <f>IFERROR(VLOOKUP(D29,部員登録!$B:$E,2,FALSE),"")</f>
        <v/>
      </c>
      <c r="F29" s="25" t="str">
        <f>IFERROR(VLOOKUP(D29,部員登録!$B:$E,3,FALSE),"")</f>
        <v/>
      </c>
      <c r="G29" s="26" t="str">
        <f>IFERROR(VLOOKUP(D29,部員登録!$B:$E,4,FALSE),"")</f>
        <v/>
      </c>
      <c r="I29" s="23" t="str">
        <f t="shared" si="6"/>
        <v/>
      </c>
      <c r="J29" s="5" t="str">
        <f t="shared" si="7"/>
        <v/>
      </c>
      <c r="K29" s="50"/>
      <c r="L29" s="95"/>
      <c r="M29" s="24" t="str">
        <f>IFERROR(VLOOKUP(L29,部員登録!$B:$E,2,FALSE),"")</f>
        <v/>
      </c>
      <c r="N29" s="25" t="str">
        <f>IFERROR(VLOOKUP(L29,部員登録!$B:$E,3,FALSE),"")</f>
        <v/>
      </c>
      <c r="O29" s="26" t="str">
        <f>IFERROR(VLOOKUP(L29,部員登録!$B:$E,4,FALSE),"")</f>
        <v/>
      </c>
    </row>
    <row r="30" spans="1:15">
      <c r="A30" s="23" t="str">
        <f t="shared" si="4"/>
        <v/>
      </c>
      <c r="B30" s="5" t="str">
        <f t="shared" si="5"/>
        <v/>
      </c>
      <c r="C30" s="50"/>
      <c r="D30" s="50"/>
      <c r="E30" s="24" t="str">
        <f>IFERROR(VLOOKUP(D30,部員登録!$B:$E,2,FALSE),"")</f>
        <v/>
      </c>
      <c r="F30" s="25" t="str">
        <f>IFERROR(VLOOKUP(D30,部員登録!$B:$E,3,FALSE),"")</f>
        <v/>
      </c>
      <c r="G30" s="26" t="str">
        <f>IFERROR(VLOOKUP(D30,部員登録!$B:$E,4,FALSE),"")</f>
        <v/>
      </c>
      <c r="I30" s="23" t="str">
        <f t="shared" si="6"/>
        <v/>
      </c>
      <c r="J30" s="5" t="str">
        <f t="shared" si="7"/>
        <v/>
      </c>
      <c r="K30" s="50"/>
      <c r="L30" s="95"/>
      <c r="M30" s="24" t="str">
        <f>IFERROR(VLOOKUP(L30,部員登録!$B:$E,2,FALSE),"")</f>
        <v/>
      </c>
      <c r="N30" s="25" t="str">
        <f>IFERROR(VLOOKUP(L30,部員登録!$B:$E,3,FALSE),"")</f>
        <v/>
      </c>
      <c r="O30" s="26" t="str">
        <f>IFERROR(VLOOKUP(L30,部員登録!$B:$E,4,FALSE),"")</f>
        <v/>
      </c>
    </row>
    <row r="31" spans="1:15" ht="15" thickBot="1">
      <c r="A31" s="27" t="str">
        <f t="shared" si="4"/>
        <v/>
      </c>
      <c r="B31" s="28" t="str">
        <f t="shared" si="5"/>
        <v/>
      </c>
      <c r="C31" s="51"/>
      <c r="D31" s="51"/>
      <c r="E31" s="41" t="str">
        <f>IFERROR(VLOOKUP(D31,部員登録!$B:$E,2,FALSE),"")</f>
        <v/>
      </c>
      <c r="F31" s="30" t="str">
        <f>IFERROR(VLOOKUP(D31,部員登録!$B:$E,3,FALSE),"")</f>
        <v/>
      </c>
      <c r="G31" s="31" t="str">
        <f>IFERROR(VLOOKUP(D31,部員登録!$B:$E,4,FALSE),"")</f>
        <v/>
      </c>
      <c r="I31" s="27" t="str">
        <f t="shared" si="6"/>
        <v/>
      </c>
      <c r="J31" s="28" t="str">
        <f t="shared" si="7"/>
        <v/>
      </c>
      <c r="K31" s="51"/>
      <c r="L31" s="51"/>
      <c r="M31" s="41" t="str">
        <f>IFERROR(VLOOKUP(L31,部員登録!$B:$E,2,FALSE),"")</f>
        <v/>
      </c>
      <c r="N31" s="30" t="str">
        <f>IFERROR(VLOOKUP(L31,部員登録!$B:$E,3,FALSE),"")</f>
        <v/>
      </c>
      <c r="O31" s="31" t="str">
        <f>IFERROR(VLOOKUP(L31,部員登録!$B:$E,4,FALSE),"")</f>
        <v/>
      </c>
    </row>
    <row r="32" spans="1:15">
      <c r="E32" s="48"/>
      <c r="G32" s="46"/>
    </row>
    <row r="33" spans="5:7">
      <c r="E33" s="47"/>
      <c r="G33" s="46"/>
    </row>
    <row r="34" spans="5:7">
      <c r="E34" s="47"/>
      <c r="G34" s="46"/>
    </row>
    <row r="35" spans="5:7">
      <c r="E35" s="47"/>
      <c r="G35" s="46"/>
    </row>
    <row r="36" spans="5:7">
      <c r="E36" s="47"/>
      <c r="G36" s="46"/>
    </row>
    <row r="37" spans="5:7">
      <c r="E37" s="47"/>
      <c r="G37" s="46"/>
    </row>
    <row r="38" spans="5:7">
      <c r="E38" s="47"/>
      <c r="G38" s="46"/>
    </row>
    <row r="39" spans="5:7">
      <c r="E39" s="47"/>
      <c r="G39" s="46"/>
    </row>
    <row r="40" spans="5:7">
      <c r="E40" s="47"/>
      <c r="G40" s="46"/>
    </row>
    <row r="41" spans="5:7">
      <c r="E41" s="47"/>
      <c r="G41" s="46"/>
    </row>
    <row r="42" spans="5:7">
      <c r="E42" s="47"/>
      <c r="G42" s="46"/>
    </row>
    <row r="43" spans="5:7">
      <c r="E43" s="47"/>
      <c r="G43" s="46"/>
    </row>
    <row r="44" spans="5:7">
      <c r="E44" s="47"/>
      <c r="G44" s="46"/>
    </row>
  </sheetData>
  <sheetProtection password="B6A6" sheet="1" objects="1" scenarios="1"/>
  <mergeCells count="6">
    <mergeCell ref="A3:A8"/>
    <mergeCell ref="I3:I8"/>
    <mergeCell ref="A1:G1"/>
    <mergeCell ref="I1:O1"/>
    <mergeCell ref="C3:C8"/>
    <mergeCell ref="K3:K8"/>
  </mergeCells>
  <phoneticPr fontId="1"/>
  <conditionalFormatting sqref="C3:D31 K9:L31">
    <cfRule type="cellIs" dxfId="8" priority="1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AD504"/>
  <sheetViews>
    <sheetView zoomScaleNormal="100" zoomScaleSheetLayoutView="70" workbookViewId="0">
      <selection activeCell="B10" sqref="B10:F10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3" customWidth="1"/>
    <col min="29" max="29" width="8.1640625" style="54" customWidth="1"/>
    <col min="30" max="30" width="4.83203125" style="53" bestFit="1" customWidth="1"/>
    <col min="31" max="52" width="2.6640625" style="53" customWidth="1"/>
    <col min="53" max="16384" width="8.83203125" style="53"/>
  </cols>
  <sheetData>
    <row r="1" spans="1:30" ht="34.5" customHeight="1"/>
    <row r="2" spans="1:30" ht="24.75" customHeight="1">
      <c r="A2" s="169" t="s">
        <v>12</v>
      </c>
      <c r="B2" s="169"/>
      <c r="C2" s="169"/>
      <c r="D2" s="172" t="str">
        <f>基本登録!$B$9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IF(VLOOKUP(AC10,都総体!$B:$G,2,FALSE)="","",VLOOKUP(AC10,都総体!$B:$G,2,FALSE))</f>
        <v/>
      </c>
      <c r="W3" s="234"/>
      <c r="X3" s="235"/>
    </row>
    <row r="4" spans="1:30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30" ht="9.75" customHeight="1">
      <c r="A5" s="186">
        <f>基本登録!$B$1</f>
        <v>0</v>
      </c>
      <c r="B5" s="187"/>
      <c r="C5" s="188"/>
      <c r="D5" s="252"/>
      <c r="E5" s="258" t="s">
        <v>50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30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30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 t="s">
        <v>33</v>
      </c>
      <c r="L7" s="81" t="s">
        <v>34</v>
      </c>
      <c r="M7" s="81" t="s">
        <v>35</v>
      </c>
      <c r="N7" s="81" t="s">
        <v>36</v>
      </c>
      <c r="O7" s="81" t="s">
        <v>37</v>
      </c>
      <c r="P7" s="81" t="s">
        <v>38</v>
      </c>
      <c r="Q7" s="63"/>
      <c r="R7" s="81" t="s">
        <v>39</v>
      </c>
      <c r="S7" s="58"/>
      <c r="T7" s="59"/>
      <c r="U7" s="242"/>
      <c r="V7" s="244"/>
      <c r="W7" s="247"/>
      <c r="X7" s="248"/>
    </row>
    <row r="8" spans="1:30" ht="4.5" customHeight="1"/>
    <row r="9" spans="1:30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86"/>
      <c r="I9" s="279" t="str">
        <f>IFERROR(VLOOKUP(D2,基本登録!$B$8:$G$13,5,FALSE),"")</f>
        <v>予選</v>
      </c>
      <c r="J9" s="279"/>
      <c r="K9" s="279"/>
      <c r="L9" s="87"/>
      <c r="M9" s="292" t="str">
        <f>IFERROR(VLOOKUP(D2,基本登録!$B$8:$G$13,6,FALSE),"")</f>
        <v>準決勝</v>
      </c>
      <c r="N9" s="279"/>
      <c r="O9" s="279"/>
      <c r="P9" s="279"/>
      <c r="Q9" s="278"/>
      <c r="R9" s="86"/>
      <c r="S9" s="279"/>
      <c r="T9" s="279"/>
      <c r="U9" s="279"/>
      <c r="V9" s="87"/>
      <c r="W9" s="280" t="s">
        <v>7</v>
      </c>
      <c r="X9" s="281"/>
    </row>
    <row r="10" spans="1:30" ht="21.75" customHeight="1">
      <c r="A10" s="71" t="str">
        <f>基本登録!$A$16</f>
        <v>１</v>
      </c>
      <c r="B10" s="282" t="str">
        <f>IF('都総体（男子）'!AC10="","",VLOOKUP(AC10,都総体!$B:$G,4,FALSE))</f>
        <v/>
      </c>
      <c r="C10" s="283"/>
      <c r="D10" s="283"/>
      <c r="E10" s="283"/>
      <c r="F10" s="284"/>
      <c r="G10" s="72" t="str">
        <f>IF('都総体（男子）'!AC10="","",VLOOKUP(AC10,都総体!$B:$G,5,FALSE))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AC10" s="54" t="str">
        <f>都総体!B3</f>
        <v/>
      </c>
      <c r="AD10" s="75"/>
    </row>
    <row r="11" spans="1:30" ht="21.75" customHeight="1">
      <c r="A11" s="66" t="str">
        <f>基本登録!$A$17</f>
        <v>２</v>
      </c>
      <c r="B11" s="282" t="str">
        <f>IF('都総体（男子）'!AC11="","",VLOOKUP(AC11,都総体!$B:$G,4,FALSE))</f>
        <v/>
      </c>
      <c r="C11" s="283"/>
      <c r="D11" s="283"/>
      <c r="E11" s="283"/>
      <c r="F11" s="284"/>
      <c r="G11" s="72" t="str">
        <f>IF('都総体（男子）'!AC11="","",VLOOKUP(AC11,都総体!$B:$G,5,FALSE))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  <c r="AC11" s="54" t="str">
        <f>都総体!B4</f>
        <v/>
      </c>
    </row>
    <row r="12" spans="1:30" ht="21.75" customHeight="1">
      <c r="A12" s="66" t="str">
        <f>基本登録!$A$18</f>
        <v>３</v>
      </c>
      <c r="B12" s="282" t="str">
        <f>IF('都総体（男子）'!AC12="","",VLOOKUP(AC12,都総体!$B:$G,4,FALSE))</f>
        <v/>
      </c>
      <c r="C12" s="283"/>
      <c r="D12" s="283"/>
      <c r="E12" s="283"/>
      <c r="F12" s="284"/>
      <c r="G12" s="72" t="str">
        <f>IF('都総体（男子）'!AC12="","",VLOOKUP(AC12,都総体!$B:$G,5,FALSE))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  <c r="AC12" s="54" t="str">
        <f>都総体!B5</f>
        <v/>
      </c>
    </row>
    <row r="13" spans="1:30" ht="21.75" customHeight="1">
      <c r="A13" s="66" t="str">
        <f>基本登録!$A$19</f>
        <v>４</v>
      </c>
      <c r="B13" s="282" t="str">
        <f>IF('都総体（男子）'!AC13="","",VLOOKUP(AC13,都総体!$B:$G,4,FALSE))</f>
        <v/>
      </c>
      <c r="C13" s="283"/>
      <c r="D13" s="283"/>
      <c r="E13" s="283"/>
      <c r="F13" s="284"/>
      <c r="G13" s="72" t="str">
        <f>IF('都総体（男子）'!AC13="","",VLOOKUP(AC13,都総体!$B:$G,5,FALSE))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  <c r="AC13" s="54" t="str">
        <f>都総体!B6</f>
        <v/>
      </c>
    </row>
    <row r="14" spans="1:30" ht="21.75" customHeight="1">
      <c r="A14" s="66" t="str">
        <f>基本登録!$A$20</f>
        <v>５</v>
      </c>
      <c r="B14" s="282" t="str">
        <f>IF('都総体（男子）'!AC14="","",VLOOKUP(AC14,都総体!$B:$G,4,FALSE))</f>
        <v/>
      </c>
      <c r="C14" s="283"/>
      <c r="D14" s="283"/>
      <c r="E14" s="283"/>
      <c r="F14" s="284"/>
      <c r="G14" s="72" t="str">
        <f>IF('都総体（男子）'!AC14="","",VLOOKUP(AC14,都総体!$B:$G,5,FALSE))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  <c r="AC14" s="54" t="str">
        <f>都総体!B7</f>
        <v/>
      </c>
    </row>
    <row r="15" spans="1:30" ht="21.75" customHeight="1">
      <c r="A15" s="66" t="str">
        <f>基本登録!$A$21</f>
        <v>補</v>
      </c>
      <c r="B15" s="282" t="str">
        <f>IF('都総体（男子）'!AC15="","",VLOOKUP(AC15,都総体!$B:$G,4,FALSE))</f>
        <v/>
      </c>
      <c r="C15" s="283"/>
      <c r="D15" s="283"/>
      <c r="E15" s="283"/>
      <c r="F15" s="284"/>
      <c r="G15" s="72" t="str">
        <f>IF('都総体（男子）'!AC15="","",VLOOKUP(AC15,都総体!$B:$G,5,FALSE))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  <c r="AC15" s="54" t="str">
        <f>都総体!B8</f>
        <v/>
      </c>
    </row>
    <row r="16" spans="1:30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IF(VLOOKUP(AC31,都総体!$B:$G,2,FALSE)="","",VLOOKUP(AC31,都総体!$B:$G,2,FALSE))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50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 t="s">
        <v>32</v>
      </c>
      <c r="K28" s="81" t="s">
        <v>33</v>
      </c>
      <c r="L28" s="81" t="s">
        <v>34</v>
      </c>
      <c r="M28" s="81" t="s">
        <v>35</v>
      </c>
      <c r="N28" s="81" t="s">
        <v>36</v>
      </c>
      <c r="O28" s="81" t="s">
        <v>37</v>
      </c>
      <c r="P28" s="81" t="s">
        <v>38</v>
      </c>
      <c r="Q28" s="63" t="str">
        <f>IF(AC31="","",AC31)</f>
        <v/>
      </c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86"/>
      <c r="I30" s="279" t="str">
        <f>IFERROR(VLOOKUP(D23,基本登録!$B$8:$G$13,5,FALSE),"")</f>
        <v>予選</v>
      </c>
      <c r="J30" s="279"/>
      <c r="K30" s="279"/>
      <c r="L30" s="87"/>
      <c r="M30" s="292" t="str">
        <f>IFERROR(VLOOKUP(D23,基本登録!$B$8:$G$13,6,FALSE),"")</f>
        <v>準決勝</v>
      </c>
      <c r="N30" s="279"/>
      <c r="O30" s="279"/>
      <c r="P30" s="279"/>
      <c r="Q30" s="278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IF('都総体（男子）'!AC31="","",VLOOKUP(AC31,都総体!$B:$G,4,FALSE))</f>
        <v/>
      </c>
      <c r="C31" s="283"/>
      <c r="D31" s="283"/>
      <c r="E31" s="283"/>
      <c r="F31" s="284"/>
      <c r="G31" s="72" t="str">
        <f>IF('都総体（男子）'!AC31="","",VLOOKUP(AC31,都総体!$B:$G,5,FALSE))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75"/>
      <c r="AC31" s="54" t="str">
        <f>都総体!B9</f>
        <v/>
      </c>
    </row>
    <row r="32" spans="1:29" ht="21.75" customHeight="1">
      <c r="A32" s="66" t="str">
        <f>基本登録!$A$17</f>
        <v>２</v>
      </c>
      <c r="B32" s="282" t="str">
        <f>IF('都総体（男子）'!AC32="","",VLOOKUP(AC32,都総体!$B:$G,4,FALSE))</f>
        <v/>
      </c>
      <c r="C32" s="283"/>
      <c r="D32" s="283"/>
      <c r="E32" s="283"/>
      <c r="F32" s="284"/>
      <c r="G32" s="72" t="str">
        <f>IF('都総体（男子）'!AC32="","",VLOOKUP(AC32,都総体!$B:$G,5,FALSE))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</row>
    <row r="33" spans="1:24" ht="21.75" customHeight="1">
      <c r="A33" s="66" t="str">
        <f>基本登録!$A$18</f>
        <v>３</v>
      </c>
      <c r="B33" s="282" t="str">
        <f>IF('都総体（男子）'!AC33="","",VLOOKUP(AC33,都総体!$B:$G,4,FALSE))</f>
        <v/>
      </c>
      <c r="C33" s="283"/>
      <c r="D33" s="283"/>
      <c r="E33" s="283"/>
      <c r="F33" s="284"/>
      <c r="G33" s="72" t="str">
        <f>IF('都総体（男子）'!AC33="","",VLOOKUP(AC33,都総体!$B:$G,5,FALSE))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</row>
    <row r="34" spans="1:24" ht="21.75" customHeight="1">
      <c r="A34" s="66" t="str">
        <f>基本登録!$A$19</f>
        <v>４</v>
      </c>
      <c r="B34" s="282" t="str">
        <f>IF('都総体（男子）'!AC34="","",VLOOKUP(AC34,都総体!$B:$G,4,FALSE))</f>
        <v/>
      </c>
      <c r="C34" s="283"/>
      <c r="D34" s="283"/>
      <c r="E34" s="283"/>
      <c r="F34" s="284"/>
      <c r="G34" s="72" t="str">
        <f>IF('都総体（男子）'!AC34="","",VLOOKUP(AC34,都総体!$B:$G,5,FALSE))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4" ht="21.75" customHeight="1">
      <c r="A35" s="66" t="str">
        <f>基本登録!$A$20</f>
        <v>５</v>
      </c>
      <c r="B35" s="282" t="str">
        <f>IF('都総体（男子）'!AC35="","",VLOOKUP(AC35,都総体!$B:$G,4,FALSE))</f>
        <v/>
      </c>
      <c r="C35" s="283"/>
      <c r="D35" s="283"/>
      <c r="E35" s="283"/>
      <c r="F35" s="284"/>
      <c r="G35" s="72" t="str">
        <f>IF('都総体（男子）'!AC35="","",VLOOKUP(AC35,都総体!$B:$G,5,FALSE))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4" ht="21.75" customHeight="1">
      <c r="A36" s="66" t="str">
        <f>基本登録!$A$21</f>
        <v>補</v>
      </c>
      <c r="B36" s="282" t="str">
        <f>IF('都総体（男子）'!AC36="","",VLOOKUP(AC36,都総体!$B:$G,4,FALSE))</f>
        <v/>
      </c>
      <c r="C36" s="283"/>
      <c r="D36" s="283"/>
      <c r="E36" s="283"/>
      <c r="F36" s="284"/>
      <c r="G36" s="72" t="str">
        <f>IF('都総体（男子）'!AC36="","",VLOOKUP(AC36,都総体!$B:$G,5,FALSE))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4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4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4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4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4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4" ht="39.75" customHeight="1"/>
    <row r="43" spans="1:24" ht="34.5" customHeight="1"/>
    <row r="44" spans="1:24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249" t="s">
        <v>24</v>
      </c>
      <c r="W44" s="250"/>
      <c r="X44" s="251"/>
    </row>
    <row r="45" spans="1:24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233" t="str">
        <f>IF(VLOOKUP(AC52,都総体!$B:$G,2,FALSE)="","",VLOOKUP(AC52,都総体!$B:$G,2,FALSE))</f>
        <v/>
      </c>
      <c r="W45" s="234"/>
      <c r="X45" s="235"/>
    </row>
    <row r="46" spans="1:24" ht="27" customHeight="1">
      <c r="A46" s="177" t="s">
        <v>23</v>
      </c>
      <c r="B46" s="178"/>
      <c r="C46" s="179"/>
      <c r="D46" s="241"/>
      <c r="E46" s="82" t="s">
        <v>22</v>
      </c>
      <c r="F46" s="241"/>
      <c r="G46" s="249" t="s">
        <v>21</v>
      </c>
      <c r="H46" s="250"/>
      <c r="I46" s="251"/>
      <c r="J46" s="255" t="str">
        <f>基本登録!$B$2</f>
        <v>基本登録シートの学校番号に入力して下さい</v>
      </c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83"/>
      <c r="V46" s="236"/>
      <c r="W46" s="237"/>
      <c r="X46" s="238"/>
    </row>
    <row r="47" spans="1:24" ht="9.75" customHeight="1">
      <c r="A47" s="186">
        <f>基本登録!$B$1</f>
        <v>0</v>
      </c>
      <c r="B47" s="187"/>
      <c r="C47" s="188"/>
      <c r="D47" s="252"/>
      <c r="E47" s="258" t="s">
        <v>50</v>
      </c>
      <c r="F47" s="254"/>
      <c r="G47" s="261" t="s">
        <v>20</v>
      </c>
      <c r="H47" s="262"/>
      <c r="I47" s="263"/>
      <c r="J47" s="267">
        <f>基本登録!$B$3</f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9"/>
      <c r="U47" s="239"/>
      <c r="V47" s="240"/>
      <c r="W47" s="240"/>
      <c r="X47" s="240"/>
    </row>
    <row r="48" spans="1:24" ht="16.5" customHeight="1">
      <c r="A48" s="189"/>
      <c r="B48" s="190"/>
      <c r="C48" s="191"/>
      <c r="D48" s="252"/>
      <c r="E48" s="259"/>
      <c r="F48" s="254"/>
      <c r="G48" s="264"/>
      <c r="H48" s="265"/>
      <c r="I48" s="266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41"/>
      <c r="V48" s="243" t="s">
        <v>19</v>
      </c>
      <c r="W48" s="245" t="s">
        <v>11</v>
      </c>
      <c r="X48" s="246"/>
    </row>
    <row r="49" spans="1:29" ht="27" customHeight="1">
      <c r="A49" s="192"/>
      <c r="B49" s="193"/>
      <c r="C49" s="194"/>
      <c r="D49" s="253"/>
      <c r="E49" s="260"/>
      <c r="F49" s="242"/>
      <c r="G49" s="273" t="s">
        <v>18</v>
      </c>
      <c r="H49" s="274"/>
      <c r="I49" s="275"/>
      <c r="J49" s="80" t="s">
        <v>32</v>
      </c>
      <c r="K49" s="81" t="s">
        <v>33</v>
      </c>
      <c r="L49" s="81" t="s">
        <v>34</v>
      </c>
      <c r="M49" s="81" t="s">
        <v>35</v>
      </c>
      <c r="N49" s="81" t="s">
        <v>36</v>
      </c>
      <c r="O49" s="81" t="s">
        <v>37</v>
      </c>
      <c r="P49" s="81" t="s">
        <v>38</v>
      </c>
      <c r="Q49" s="63" t="str">
        <f>IF(AC52="","",AC52)</f>
        <v/>
      </c>
      <c r="R49" s="81" t="s">
        <v>39</v>
      </c>
      <c r="S49" s="58"/>
      <c r="T49" s="59"/>
      <c r="U49" s="242"/>
      <c r="V49" s="244"/>
      <c r="W49" s="247"/>
      <c r="X49" s="248"/>
    </row>
    <row r="50" spans="1:29" ht="4.5" customHeight="1"/>
    <row r="51" spans="1:29" ht="21.75" customHeight="1">
      <c r="A51" s="66" t="s">
        <v>10</v>
      </c>
      <c r="B51" s="276" t="s">
        <v>9</v>
      </c>
      <c r="C51" s="277"/>
      <c r="D51" s="277"/>
      <c r="E51" s="277"/>
      <c r="F51" s="278"/>
      <c r="G51" s="85" t="s">
        <v>8</v>
      </c>
      <c r="H51" s="86"/>
      <c r="I51" s="279" t="str">
        <f>IFERROR(VLOOKUP(D44,基本登録!$B$8:$G$13,5,FALSE),"")</f>
        <v>予選</v>
      </c>
      <c r="J51" s="279"/>
      <c r="K51" s="279"/>
      <c r="L51" s="87"/>
      <c r="M51" s="292" t="str">
        <f>IFERROR(VLOOKUP(D44,基本登録!$B$8:$G$13,6,FALSE),"")</f>
        <v>準決勝</v>
      </c>
      <c r="N51" s="279"/>
      <c r="O51" s="279"/>
      <c r="P51" s="279"/>
      <c r="Q51" s="278"/>
      <c r="R51" s="91"/>
      <c r="S51" s="277"/>
      <c r="T51" s="277"/>
      <c r="U51" s="277"/>
      <c r="V51" s="92"/>
      <c r="W51" s="280" t="s">
        <v>7</v>
      </c>
      <c r="X51" s="281"/>
    </row>
    <row r="52" spans="1:29" ht="21.75" customHeight="1">
      <c r="A52" s="71" t="str">
        <f>基本登録!$A$16</f>
        <v>１</v>
      </c>
      <c r="B52" s="282" t="str">
        <f>IF('都総体（男子）'!AC52="","",VLOOKUP(AC52,都総体!$B:$G,4,FALSE))</f>
        <v/>
      </c>
      <c r="C52" s="283"/>
      <c r="D52" s="283"/>
      <c r="E52" s="283"/>
      <c r="F52" s="284"/>
      <c r="G52" s="72" t="str">
        <f>IF('都総体（男子）'!AC52="","",VLOOKUP(AC52,都総体!$B:$G,5,FALSE))</f>
        <v/>
      </c>
      <c r="H52" s="84"/>
      <c r="I52" s="84"/>
      <c r="J52" s="84"/>
      <c r="K52" s="57"/>
      <c r="L52" s="89"/>
      <c r="M52" s="84"/>
      <c r="N52" s="84"/>
      <c r="O52" s="84"/>
      <c r="P52" s="57"/>
      <c r="Q52" s="89"/>
      <c r="R52" s="84"/>
      <c r="S52" s="84"/>
      <c r="T52" s="84"/>
      <c r="U52" s="57"/>
      <c r="V52" s="89"/>
      <c r="W52" s="177"/>
      <c r="X52" s="179"/>
      <c r="Y52" s="75"/>
      <c r="AC52" s="54" t="str">
        <f>都総体!B10</f>
        <v/>
      </c>
    </row>
    <row r="53" spans="1:29" ht="21.75" customHeight="1">
      <c r="A53" s="66" t="str">
        <f>基本登録!$A$17</f>
        <v>２</v>
      </c>
      <c r="B53" s="282" t="str">
        <f>IF('都総体（男子）'!AC53="","",VLOOKUP(AC53,都総体!$B:$G,4,FALSE))</f>
        <v/>
      </c>
      <c r="C53" s="283"/>
      <c r="D53" s="283"/>
      <c r="E53" s="283"/>
      <c r="F53" s="284"/>
      <c r="G53" s="72" t="str">
        <f>IF('都総体（男子）'!AC53="","",VLOOKUP(AC53,都総体!$B:$G,5,FALSE))</f>
        <v/>
      </c>
      <c r="H53" s="84"/>
      <c r="I53" s="84"/>
      <c r="J53" s="84"/>
      <c r="K53" s="57"/>
      <c r="L53" s="89"/>
      <c r="M53" s="84"/>
      <c r="N53" s="84"/>
      <c r="O53" s="84"/>
      <c r="P53" s="57"/>
      <c r="Q53" s="89"/>
      <c r="R53" s="84"/>
      <c r="S53" s="84"/>
      <c r="T53" s="84"/>
      <c r="U53" s="57"/>
      <c r="V53" s="89"/>
      <c r="W53" s="177"/>
      <c r="X53" s="179"/>
    </row>
    <row r="54" spans="1:29" ht="21.75" customHeight="1">
      <c r="A54" s="66" t="str">
        <f>基本登録!$A$18</f>
        <v>３</v>
      </c>
      <c r="B54" s="282" t="str">
        <f>IF('都総体（男子）'!AC54="","",VLOOKUP(AC54,都総体!$B:$G,4,FALSE))</f>
        <v/>
      </c>
      <c r="C54" s="283"/>
      <c r="D54" s="283"/>
      <c r="E54" s="283"/>
      <c r="F54" s="284"/>
      <c r="G54" s="72" t="str">
        <f>IF('都総体（男子）'!AC54="","",VLOOKUP(AC54,都総体!$B:$G,5,FALSE))</f>
        <v/>
      </c>
      <c r="H54" s="84"/>
      <c r="I54" s="84"/>
      <c r="J54" s="84"/>
      <c r="K54" s="57"/>
      <c r="L54" s="89"/>
      <c r="M54" s="84"/>
      <c r="N54" s="84"/>
      <c r="O54" s="84"/>
      <c r="P54" s="57"/>
      <c r="Q54" s="89"/>
      <c r="R54" s="84"/>
      <c r="S54" s="84"/>
      <c r="T54" s="84"/>
      <c r="U54" s="57"/>
      <c r="V54" s="89"/>
      <c r="W54" s="177"/>
      <c r="X54" s="179"/>
    </row>
    <row r="55" spans="1:29" ht="21.75" customHeight="1">
      <c r="A55" s="66" t="str">
        <f>基本登録!$A$19</f>
        <v>４</v>
      </c>
      <c r="B55" s="282" t="str">
        <f>IF('都総体（男子）'!AC55="","",VLOOKUP(AC55,都総体!$B:$G,4,FALSE))</f>
        <v/>
      </c>
      <c r="C55" s="283"/>
      <c r="D55" s="283"/>
      <c r="E55" s="283"/>
      <c r="F55" s="284"/>
      <c r="G55" s="72" t="str">
        <f>IF('都総体（男子）'!AC55="","",VLOOKUP(AC55,都総体!$B:$G,5,FALSE))</f>
        <v/>
      </c>
      <c r="H55" s="84"/>
      <c r="I55" s="84"/>
      <c r="J55" s="84"/>
      <c r="K55" s="57"/>
      <c r="L55" s="89"/>
      <c r="M55" s="84"/>
      <c r="N55" s="84"/>
      <c r="O55" s="84"/>
      <c r="P55" s="57"/>
      <c r="Q55" s="89"/>
      <c r="R55" s="84"/>
      <c r="S55" s="84"/>
      <c r="T55" s="84"/>
      <c r="U55" s="57"/>
      <c r="V55" s="89"/>
      <c r="W55" s="177"/>
      <c r="X55" s="179"/>
    </row>
    <row r="56" spans="1:29" ht="21.75" customHeight="1">
      <c r="A56" s="66" t="str">
        <f>基本登録!$A$20</f>
        <v>５</v>
      </c>
      <c r="B56" s="282" t="str">
        <f>IF('都総体（男子）'!AC56="","",VLOOKUP(AC56,都総体!$B:$G,4,FALSE))</f>
        <v/>
      </c>
      <c r="C56" s="283"/>
      <c r="D56" s="283"/>
      <c r="E56" s="283"/>
      <c r="F56" s="284"/>
      <c r="G56" s="72" t="str">
        <f>IF('都総体（男子）'!AC56="","",VLOOKUP(AC56,都総体!$B:$G,5,FALSE))</f>
        <v/>
      </c>
      <c r="H56" s="84"/>
      <c r="I56" s="84"/>
      <c r="J56" s="84"/>
      <c r="K56" s="57"/>
      <c r="L56" s="89"/>
      <c r="M56" s="84"/>
      <c r="N56" s="84"/>
      <c r="O56" s="84"/>
      <c r="P56" s="57"/>
      <c r="Q56" s="89"/>
      <c r="R56" s="84"/>
      <c r="S56" s="84"/>
      <c r="T56" s="84"/>
      <c r="U56" s="57"/>
      <c r="V56" s="89"/>
      <c r="W56" s="177"/>
      <c r="X56" s="179"/>
    </row>
    <row r="57" spans="1:29" ht="21.75" customHeight="1">
      <c r="A57" s="66" t="str">
        <f>基本登録!$A$21</f>
        <v>補</v>
      </c>
      <c r="B57" s="282" t="str">
        <f>IF('都総体（男子）'!AC57="","",VLOOKUP(AC57,都総体!$B:$G,4,FALSE))</f>
        <v/>
      </c>
      <c r="C57" s="283"/>
      <c r="D57" s="283"/>
      <c r="E57" s="283"/>
      <c r="F57" s="284"/>
      <c r="G57" s="72" t="str">
        <f>IF('都総体（男子）'!AC57="","",VLOOKUP(AC57,都総体!$B:$G,5,FALSE))</f>
        <v/>
      </c>
      <c r="H57" s="66"/>
      <c r="I57" s="66"/>
      <c r="J57" s="66"/>
      <c r="K57" s="88"/>
      <c r="L57" s="89"/>
      <c r="M57" s="66"/>
      <c r="N57" s="66"/>
      <c r="O57" s="66"/>
      <c r="P57" s="88"/>
      <c r="Q57" s="89"/>
      <c r="R57" s="66"/>
      <c r="S57" s="66"/>
      <c r="T57" s="66"/>
      <c r="U57" s="88"/>
      <c r="V57" s="89"/>
      <c r="W57" s="177"/>
      <c r="X57" s="179"/>
    </row>
    <row r="58" spans="1:29" ht="19.5" customHeight="1">
      <c r="A58" s="177"/>
      <c r="B58" s="285"/>
      <c r="C58" s="285"/>
      <c r="D58" s="285"/>
      <c r="E58" s="285"/>
      <c r="F58" s="285"/>
      <c r="G58" s="286"/>
      <c r="H58" s="280" t="s">
        <v>5</v>
      </c>
      <c r="I58" s="287"/>
      <c r="J58" s="287"/>
      <c r="K58" s="287"/>
      <c r="L58" s="89"/>
      <c r="M58" s="280" t="s">
        <v>5</v>
      </c>
      <c r="N58" s="287"/>
      <c r="O58" s="287"/>
      <c r="P58" s="287"/>
      <c r="Q58" s="89"/>
      <c r="R58" s="280" t="s">
        <v>5</v>
      </c>
      <c r="S58" s="287"/>
      <c r="T58" s="287"/>
      <c r="U58" s="287"/>
      <c r="V58" s="89"/>
      <c r="W58" s="177"/>
      <c r="X58" s="179"/>
    </row>
    <row r="59" spans="1:29" ht="24.75" customHeight="1">
      <c r="A59" s="276" t="s">
        <v>4</v>
      </c>
      <c r="B59" s="279"/>
      <c r="C59" s="279"/>
      <c r="D59" s="279"/>
      <c r="E59" s="279"/>
      <c r="F59" s="279"/>
      <c r="G59" s="278"/>
      <c r="H59" s="177"/>
      <c r="I59" s="178"/>
      <c r="J59" s="178"/>
      <c r="K59" s="178"/>
      <c r="L59" s="179"/>
      <c r="M59" s="177"/>
      <c r="N59" s="178"/>
      <c r="O59" s="178"/>
      <c r="P59" s="178"/>
      <c r="Q59" s="179"/>
      <c r="R59" s="177"/>
      <c r="S59" s="178"/>
      <c r="T59" s="178"/>
      <c r="U59" s="178"/>
      <c r="V59" s="179"/>
      <c r="W59" s="177"/>
      <c r="X59" s="179"/>
    </row>
    <row r="60" spans="1:29" ht="4.5" customHeight="1">
      <c r="A60" s="288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29" t="s">
        <v>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90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249" t="s">
        <v>24</v>
      </c>
      <c r="W65" s="250"/>
      <c r="X65" s="251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233" t="str">
        <f>IF(VLOOKUP(AC73,都総体!$B:$G,2,FALSE)="","",VLOOKUP(AC73,都総体!$B:$G,2,FALSE))</f>
        <v/>
      </c>
      <c r="W66" s="234"/>
      <c r="X66" s="235"/>
    </row>
    <row r="67" spans="1:29" ht="27" customHeight="1">
      <c r="A67" s="177" t="s">
        <v>23</v>
      </c>
      <c r="B67" s="178"/>
      <c r="C67" s="179"/>
      <c r="D67" s="241"/>
      <c r="E67" s="82" t="s">
        <v>22</v>
      </c>
      <c r="F67" s="241"/>
      <c r="G67" s="249" t="s">
        <v>21</v>
      </c>
      <c r="H67" s="250"/>
      <c r="I67" s="251"/>
      <c r="J67" s="255" t="str">
        <f>基本登録!$B$2</f>
        <v>基本登録シートの学校番号に入力して下さい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7"/>
      <c r="U67" s="83"/>
      <c r="V67" s="236"/>
      <c r="W67" s="237"/>
      <c r="X67" s="238"/>
    </row>
    <row r="68" spans="1:29" ht="9.75" customHeight="1">
      <c r="A68" s="186">
        <f>基本登録!$B$1</f>
        <v>0</v>
      </c>
      <c r="B68" s="187"/>
      <c r="C68" s="188"/>
      <c r="D68" s="252"/>
      <c r="E68" s="258" t="s">
        <v>50</v>
      </c>
      <c r="F68" s="254"/>
      <c r="G68" s="261" t="s">
        <v>20</v>
      </c>
      <c r="H68" s="262"/>
      <c r="I68" s="263"/>
      <c r="J68" s="267">
        <f>基本登録!$B$3</f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9"/>
      <c r="U68" s="239"/>
      <c r="V68" s="240"/>
      <c r="W68" s="240"/>
      <c r="X68" s="240"/>
    </row>
    <row r="69" spans="1:29" ht="16.5" customHeight="1">
      <c r="A69" s="189"/>
      <c r="B69" s="190"/>
      <c r="C69" s="191"/>
      <c r="D69" s="252"/>
      <c r="E69" s="259"/>
      <c r="F69" s="254"/>
      <c r="G69" s="264"/>
      <c r="H69" s="265"/>
      <c r="I69" s="266"/>
      <c r="J69" s="270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41"/>
      <c r="V69" s="243" t="s">
        <v>19</v>
      </c>
      <c r="W69" s="245" t="s">
        <v>11</v>
      </c>
      <c r="X69" s="246"/>
    </row>
    <row r="70" spans="1:29" ht="27" customHeight="1">
      <c r="A70" s="192"/>
      <c r="B70" s="193"/>
      <c r="C70" s="194"/>
      <c r="D70" s="253"/>
      <c r="E70" s="260"/>
      <c r="F70" s="242"/>
      <c r="G70" s="273" t="s">
        <v>18</v>
      </c>
      <c r="H70" s="274"/>
      <c r="I70" s="275"/>
      <c r="J70" s="80" t="s">
        <v>32</v>
      </c>
      <c r="K70" s="81" t="s">
        <v>33</v>
      </c>
      <c r="L70" s="81" t="s">
        <v>34</v>
      </c>
      <c r="M70" s="81" t="s">
        <v>35</v>
      </c>
      <c r="N70" s="81" t="s">
        <v>36</v>
      </c>
      <c r="O70" s="81" t="s">
        <v>37</v>
      </c>
      <c r="P70" s="81" t="s">
        <v>38</v>
      </c>
      <c r="Q70" s="63" t="str">
        <f>IF(AC73="","",AC73)</f>
        <v/>
      </c>
      <c r="R70" s="81" t="s">
        <v>39</v>
      </c>
      <c r="S70" s="58"/>
      <c r="T70" s="59"/>
      <c r="U70" s="242"/>
      <c r="V70" s="244"/>
      <c r="W70" s="247"/>
      <c r="X70" s="248"/>
    </row>
    <row r="71" spans="1:29" ht="4.5" customHeight="1"/>
    <row r="72" spans="1:29" ht="21.75" customHeight="1">
      <c r="A72" s="66" t="s">
        <v>10</v>
      </c>
      <c r="B72" s="276" t="s">
        <v>9</v>
      </c>
      <c r="C72" s="277"/>
      <c r="D72" s="277"/>
      <c r="E72" s="277"/>
      <c r="F72" s="278"/>
      <c r="G72" s="85" t="s">
        <v>8</v>
      </c>
      <c r="H72" s="86"/>
      <c r="I72" s="279" t="str">
        <f>IFERROR(VLOOKUP(D65,基本登録!$B$8:$G$13,5,FALSE),"")</f>
        <v>予選</v>
      </c>
      <c r="J72" s="279"/>
      <c r="K72" s="279"/>
      <c r="L72" s="87"/>
      <c r="M72" s="292" t="str">
        <f>IFERROR(VLOOKUP(D65,基本登録!$B$8:$G$13,6,FALSE),"")</f>
        <v>準決勝</v>
      </c>
      <c r="N72" s="279"/>
      <c r="O72" s="279"/>
      <c r="P72" s="279"/>
      <c r="Q72" s="278"/>
      <c r="R72" s="91"/>
      <c r="S72" s="277"/>
      <c r="T72" s="277"/>
      <c r="U72" s="277"/>
      <c r="V72" s="92"/>
      <c r="W72" s="280" t="s">
        <v>7</v>
      </c>
      <c r="X72" s="281"/>
    </row>
    <row r="73" spans="1:29" ht="21.75" customHeight="1">
      <c r="A73" s="71" t="str">
        <f>基本登録!$A$16</f>
        <v>１</v>
      </c>
      <c r="B73" s="282" t="str">
        <f>IF('都総体（男子）'!AC73="","",VLOOKUP(AC73,都総体!$B:$G,4,FALSE))</f>
        <v/>
      </c>
      <c r="C73" s="283"/>
      <c r="D73" s="283"/>
      <c r="E73" s="283"/>
      <c r="F73" s="284"/>
      <c r="G73" s="72" t="str">
        <f>IF('都総体（男子）'!AC73="","",VLOOKUP(AC73,都総体!$B:$G,5,FALSE))</f>
        <v/>
      </c>
      <c r="H73" s="84"/>
      <c r="I73" s="84"/>
      <c r="J73" s="84"/>
      <c r="K73" s="57"/>
      <c r="L73" s="89"/>
      <c r="M73" s="84"/>
      <c r="N73" s="84"/>
      <c r="O73" s="84"/>
      <c r="P73" s="57"/>
      <c r="Q73" s="89"/>
      <c r="R73" s="84"/>
      <c r="S73" s="84"/>
      <c r="T73" s="84"/>
      <c r="U73" s="57"/>
      <c r="V73" s="89"/>
      <c r="W73" s="177"/>
      <c r="X73" s="179"/>
      <c r="Y73" s="75"/>
      <c r="AC73" s="54" t="str">
        <f>都総体!B11</f>
        <v/>
      </c>
    </row>
    <row r="74" spans="1:29" ht="21.75" customHeight="1">
      <c r="A74" s="66" t="str">
        <f>基本登録!$A$17</f>
        <v>２</v>
      </c>
      <c r="B74" s="282" t="str">
        <f>IF('都総体（男子）'!AC74="","",VLOOKUP(AC74,都総体!$B:$G,4,FALSE))</f>
        <v/>
      </c>
      <c r="C74" s="283"/>
      <c r="D74" s="283"/>
      <c r="E74" s="283"/>
      <c r="F74" s="284"/>
      <c r="G74" s="72" t="str">
        <f>IF('都総体（男子）'!AC74="","",VLOOKUP(AC74,都総体!$B:$G,5,FALSE))</f>
        <v/>
      </c>
      <c r="H74" s="84"/>
      <c r="I74" s="84"/>
      <c r="J74" s="84"/>
      <c r="K74" s="57"/>
      <c r="L74" s="89"/>
      <c r="M74" s="84"/>
      <c r="N74" s="84"/>
      <c r="O74" s="84"/>
      <c r="P74" s="57"/>
      <c r="Q74" s="89"/>
      <c r="R74" s="84"/>
      <c r="S74" s="84"/>
      <c r="T74" s="84"/>
      <c r="U74" s="57"/>
      <c r="V74" s="89"/>
      <c r="W74" s="177"/>
      <c r="X74" s="179"/>
    </row>
    <row r="75" spans="1:29" ht="21.75" customHeight="1">
      <c r="A75" s="66" t="str">
        <f>基本登録!$A$18</f>
        <v>３</v>
      </c>
      <c r="B75" s="282" t="str">
        <f>IF('都総体（男子）'!AC75="","",VLOOKUP(AC75,都総体!$B:$G,4,FALSE))</f>
        <v/>
      </c>
      <c r="C75" s="283"/>
      <c r="D75" s="283"/>
      <c r="E75" s="283"/>
      <c r="F75" s="284"/>
      <c r="G75" s="72" t="str">
        <f>IF('都総体（男子）'!AC75="","",VLOOKUP(AC75,都総体!$B:$G,5,FALSE))</f>
        <v/>
      </c>
      <c r="H75" s="84"/>
      <c r="I75" s="84"/>
      <c r="J75" s="84"/>
      <c r="K75" s="57"/>
      <c r="L75" s="89"/>
      <c r="M75" s="84"/>
      <c r="N75" s="84"/>
      <c r="O75" s="84"/>
      <c r="P75" s="57"/>
      <c r="Q75" s="89"/>
      <c r="R75" s="84"/>
      <c r="S75" s="84"/>
      <c r="T75" s="84"/>
      <c r="U75" s="57"/>
      <c r="V75" s="89"/>
      <c r="W75" s="177"/>
      <c r="X75" s="179"/>
    </row>
    <row r="76" spans="1:29" ht="21.75" customHeight="1">
      <c r="A76" s="66" t="str">
        <f>基本登録!$A$19</f>
        <v>４</v>
      </c>
      <c r="B76" s="282" t="str">
        <f>IF('都総体（男子）'!AC76="","",VLOOKUP(AC76,都総体!$B:$G,4,FALSE))</f>
        <v/>
      </c>
      <c r="C76" s="283"/>
      <c r="D76" s="283"/>
      <c r="E76" s="283"/>
      <c r="F76" s="284"/>
      <c r="G76" s="72" t="str">
        <f>IF('都総体（男子）'!AC76="","",VLOOKUP(AC76,都総体!$B:$G,5,FALSE))</f>
        <v/>
      </c>
      <c r="H76" s="84"/>
      <c r="I76" s="84"/>
      <c r="J76" s="84"/>
      <c r="K76" s="57"/>
      <c r="L76" s="89"/>
      <c r="M76" s="84"/>
      <c r="N76" s="84"/>
      <c r="O76" s="84"/>
      <c r="P76" s="57"/>
      <c r="Q76" s="89"/>
      <c r="R76" s="84"/>
      <c r="S76" s="84"/>
      <c r="T76" s="84"/>
      <c r="U76" s="57"/>
      <c r="V76" s="89"/>
      <c r="W76" s="177"/>
      <c r="X76" s="179"/>
    </row>
    <row r="77" spans="1:29" ht="21.75" customHeight="1">
      <c r="A77" s="66" t="str">
        <f>基本登録!$A$20</f>
        <v>５</v>
      </c>
      <c r="B77" s="282" t="str">
        <f>IF('都総体（男子）'!AC77="","",VLOOKUP(AC77,都総体!$B:$G,4,FALSE))</f>
        <v/>
      </c>
      <c r="C77" s="283"/>
      <c r="D77" s="283"/>
      <c r="E77" s="283"/>
      <c r="F77" s="284"/>
      <c r="G77" s="72" t="str">
        <f>IF('都総体（男子）'!AC77="","",VLOOKUP(AC77,都総体!$B:$G,5,FALSE))</f>
        <v/>
      </c>
      <c r="H77" s="84"/>
      <c r="I77" s="84"/>
      <c r="J77" s="84"/>
      <c r="K77" s="57"/>
      <c r="L77" s="89"/>
      <c r="M77" s="84"/>
      <c r="N77" s="84"/>
      <c r="O77" s="84"/>
      <c r="P77" s="57"/>
      <c r="Q77" s="89"/>
      <c r="R77" s="84"/>
      <c r="S77" s="84"/>
      <c r="T77" s="84"/>
      <c r="U77" s="57"/>
      <c r="V77" s="89"/>
      <c r="W77" s="177"/>
      <c r="X77" s="179"/>
    </row>
    <row r="78" spans="1:29" ht="21.75" customHeight="1">
      <c r="A78" s="66" t="str">
        <f>基本登録!$A$21</f>
        <v>補</v>
      </c>
      <c r="B78" s="282" t="str">
        <f>IF('都総体（男子）'!AC78="","",VLOOKUP(AC78,都総体!$B:$G,4,FALSE))</f>
        <v/>
      </c>
      <c r="C78" s="283"/>
      <c r="D78" s="283"/>
      <c r="E78" s="283"/>
      <c r="F78" s="284"/>
      <c r="G78" s="72" t="str">
        <f>IF('都総体（男子）'!AC78="","",VLOOKUP(AC78,都総体!$B:$G,5,FALSE))</f>
        <v/>
      </c>
      <c r="H78" s="66"/>
      <c r="I78" s="66"/>
      <c r="J78" s="66"/>
      <c r="K78" s="88"/>
      <c r="L78" s="89"/>
      <c r="M78" s="66"/>
      <c r="N78" s="66"/>
      <c r="O78" s="66"/>
      <c r="P78" s="88"/>
      <c r="Q78" s="89"/>
      <c r="R78" s="66"/>
      <c r="S78" s="66"/>
      <c r="T78" s="66"/>
      <c r="U78" s="88"/>
      <c r="V78" s="89"/>
      <c r="W78" s="177"/>
      <c r="X78" s="179"/>
    </row>
    <row r="79" spans="1:29" ht="19.5" customHeight="1">
      <c r="A79" s="177"/>
      <c r="B79" s="285"/>
      <c r="C79" s="285"/>
      <c r="D79" s="285"/>
      <c r="E79" s="285"/>
      <c r="F79" s="285"/>
      <c r="G79" s="286"/>
      <c r="H79" s="280" t="s">
        <v>5</v>
      </c>
      <c r="I79" s="287"/>
      <c r="J79" s="287"/>
      <c r="K79" s="287"/>
      <c r="L79" s="89"/>
      <c r="M79" s="280" t="s">
        <v>5</v>
      </c>
      <c r="N79" s="287"/>
      <c r="O79" s="287"/>
      <c r="P79" s="287"/>
      <c r="Q79" s="89"/>
      <c r="R79" s="280" t="s">
        <v>5</v>
      </c>
      <c r="S79" s="287"/>
      <c r="T79" s="287"/>
      <c r="U79" s="287"/>
      <c r="V79" s="89"/>
      <c r="W79" s="177"/>
      <c r="X79" s="179"/>
    </row>
    <row r="80" spans="1:29" ht="24.75" customHeight="1">
      <c r="A80" s="276" t="s">
        <v>4</v>
      </c>
      <c r="B80" s="279"/>
      <c r="C80" s="279"/>
      <c r="D80" s="279"/>
      <c r="E80" s="279"/>
      <c r="F80" s="279"/>
      <c r="G80" s="278"/>
      <c r="H80" s="177"/>
      <c r="I80" s="178"/>
      <c r="J80" s="178"/>
      <c r="K80" s="178"/>
      <c r="L80" s="179"/>
      <c r="M80" s="177"/>
      <c r="N80" s="178"/>
      <c r="O80" s="178"/>
      <c r="P80" s="178"/>
      <c r="Q80" s="179"/>
      <c r="R80" s="177"/>
      <c r="S80" s="178"/>
      <c r="T80" s="178"/>
      <c r="U80" s="178"/>
      <c r="V80" s="179"/>
      <c r="W80" s="177"/>
      <c r="X80" s="179"/>
    </row>
    <row r="81" spans="1:29" ht="4.5" customHeight="1">
      <c r="A81" s="288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29" t="s">
        <v>2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90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249" t="s">
        <v>24</v>
      </c>
      <c r="W86" s="250"/>
      <c r="X86" s="251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233" t="str">
        <f>IF(VLOOKUP(AC94,都総体!$B:$G,2,FALSE)="","",VLOOKUP(AC94,都総体!$B:$G,2,FALSE))</f>
        <v/>
      </c>
      <c r="W87" s="234"/>
      <c r="X87" s="235"/>
    </row>
    <row r="88" spans="1:29" ht="27" customHeight="1">
      <c r="A88" s="177" t="s">
        <v>23</v>
      </c>
      <c r="B88" s="178"/>
      <c r="C88" s="179"/>
      <c r="D88" s="241"/>
      <c r="E88" s="82" t="s">
        <v>22</v>
      </c>
      <c r="F88" s="241"/>
      <c r="G88" s="249" t="s">
        <v>21</v>
      </c>
      <c r="H88" s="250"/>
      <c r="I88" s="251"/>
      <c r="J88" s="255" t="str">
        <f>基本登録!$B$2</f>
        <v>基本登録シートの学校番号に入力して下さい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83"/>
      <c r="V88" s="236"/>
      <c r="W88" s="237"/>
      <c r="X88" s="238"/>
    </row>
    <row r="89" spans="1:29" ht="9.75" customHeight="1">
      <c r="A89" s="186">
        <f>基本登録!$B$1</f>
        <v>0</v>
      </c>
      <c r="B89" s="187"/>
      <c r="C89" s="188"/>
      <c r="D89" s="252"/>
      <c r="E89" s="258" t="s">
        <v>50</v>
      </c>
      <c r="F89" s="254"/>
      <c r="G89" s="261" t="s">
        <v>20</v>
      </c>
      <c r="H89" s="262"/>
      <c r="I89" s="263"/>
      <c r="J89" s="267">
        <f>基本登録!$B$3</f>
        <v>0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9"/>
      <c r="V89" s="240"/>
      <c r="W89" s="240"/>
      <c r="X89" s="240"/>
    </row>
    <row r="90" spans="1:29" ht="16.5" customHeight="1">
      <c r="A90" s="189"/>
      <c r="B90" s="190"/>
      <c r="C90" s="191"/>
      <c r="D90" s="252"/>
      <c r="E90" s="259"/>
      <c r="F90" s="254"/>
      <c r="G90" s="264"/>
      <c r="H90" s="265"/>
      <c r="I90" s="266"/>
      <c r="J90" s="270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41"/>
      <c r="V90" s="243" t="s">
        <v>19</v>
      </c>
      <c r="W90" s="245" t="s">
        <v>11</v>
      </c>
      <c r="X90" s="246"/>
    </row>
    <row r="91" spans="1:29" ht="27" customHeight="1">
      <c r="A91" s="192"/>
      <c r="B91" s="193"/>
      <c r="C91" s="194"/>
      <c r="D91" s="253"/>
      <c r="E91" s="260"/>
      <c r="F91" s="242"/>
      <c r="G91" s="273" t="s">
        <v>18</v>
      </c>
      <c r="H91" s="274"/>
      <c r="I91" s="275"/>
      <c r="J91" s="80" t="s">
        <v>32</v>
      </c>
      <c r="K91" s="81" t="s">
        <v>33</v>
      </c>
      <c r="L91" s="81" t="s">
        <v>34</v>
      </c>
      <c r="M91" s="81" t="s">
        <v>35</v>
      </c>
      <c r="N91" s="81" t="s">
        <v>36</v>
      </c>
      <c r="O91" s="81" t="s">
        <v>37</v>
      </c>
      <c r="P91" s="81" t="s">
        <v>38</v>
      </c>
      <c r="Q91" s="63" t="str">
        <f>IF(AC94="","",AC94)</f>
        <v/>
      </c>
      <c r="R91" s="81" t="s">
        <v>39</v>
      </c>
      <c r="S91" s="58"/>
      <c r="T91" s="59"/>
      <c r="U91" s="242"/>
      <c r="V91" s="244"/>
      <c r="W91" s="247"/>
      <c r="X91" s="248"/>
    </row>
    <row r="92" spans="1:29" ht="4.5" customHeight="1"/>
    <row r="93" spans="1:29" ht="21.75" customHeight="1">
      <c r="A93" s="66" t="s">
        <v>10</v>
      </c>
      <c r="B93" s="276" t="s">
        <v>9</v>
      </c>
      <c r="C93" s="277"/>
      <c r="D93" s="277"/>
      <c r="E93" s="277"/>
      <c r="F93" s="278"/>
      <c r="G93" s="85" t="s">
        <v>8</v>
      </c>
      <c r="H93" s="86"/>
      <c r="I93" s="279" t="str">
        <f>IFERROR(VLOOKUP(D86,基本登録!$B$8:$G$13,5,FALSE),"")</f>
        <v>予選</v>
      </c>
      <c r="J93" s="279"/>
      <c r="K93" s="279"/>
      <c r="L93" s="87"/>
      <c r="M93" s="292" t="str">
        <f>IFERROR(VLOOKUP(D86,基本登録!$B$8:$G$13,6,FALSE),"")</f>
        <v>準決勝</v>
      </c>
      <c r="N93" s="279"/>
      <c r="O93" s="279"/>
      <c r="P93" s="279"/>
      <c r="Q93" s="278"/>
      <c r="R93" s="91"/>
      <c r="S93" s="277"/>
      <c r="T93" s="277"/>
      <c r="U93" s="277"/>
      <c r="V93" s="92"/>
      <c r="W93" s="280" t="s">
        <v>7</v>
      </c>
      <c r="X93" s="281"/>
    </row>
    <row r="94" spans="1:29" ht="21.75" customHeight="1">
      <c r="A94" s="71" t="str">
        <f>基本登録!$A$16</f>
        <v>１</v>
      </c>
      <c r="B94" s="282" t="str">
        <f>IF('都総体（男子）'!AC94="","",VLOOKUP(AC94,都総体!$B:$G,4,FALSE))</f>
        <v/>
      </c>
      <c r="C94" s="283"/>
      <c r="D94" s="283"/>
      <c r="E94" s="283"/>
      <c r="F94" s="284"/>
      <c r="G94" s="72" t="str">
        <f>IF('都総体（男子）'!AC94="","",VLOOKUP(AC94,都総体!$B:$G,5,FALSE))</f>
        <v/>
      </c>
      <c r="H94" s="84"/>
      <c r="I94" s="84"/>
      <c r="J94" s="84"/>
      <c r="K94" s="57"/>
      <c r="L94" s="89"/>
      <c r="M94" s="84"/>
      <c r="N94" s="84"/>
      <c r="O94" s="84"/>
      <c r="P94" s="57"/>
      <c r="Q94" s="89"/>
      <c r="R94" s="84"/>
      <c r="S94" s="84"/>
      <c r="T94" s="84"/>
      <c r="U94" s="57"/>
      <c r="V94" s="89"/>
      <c r="W94" s="177"/>
      <c r="X94" s="179"/>
      <c r="Y94" s="75"/>
      <c r="AC94" s="54" t="str">
        <f>都総体!B12</f>
        <v/>
      </c>
    </row>
    <row r="95" spans="1:29" ht="21.75" customHeight="1">
      <c r="A95" s="66" t="str">
        <f>基本登録!$A$17</f>
        <v>２</v>
      </c>
      <c r="B95" s="282" t="str">
        <f>IF('都総体（男子）'!AC95="","",VLOOKUP(AC95,都総体!$B:$G,4,FALSE))</f>
        <v/>
      </c>
      <c r="C95" s="283"/>
      <c r="D95" s="283"/>
      <c r="E95" s="283"/>
      <c r="F95" s="284"/>
      <c r="G95" s="72" t="str">
        <f>IF('都総体（男子）'!AC95="","",VLOOKUP(AC95,都総体!$B:$G,5,FALSE))</f>
        <v/>
      </c>
      <c r="H95" s="84"/>
      <c r="I95" s="84"/>
      <c r="J95" s="84"/>
      <c r="K95" s="57"/>
      <c r="L95" s="89"/>
      <c r="M95" s="84"/>
      <c r="N95" s="84"/>
      <c r="O95" s="84"/>
      <c r="P95" s="57"/>
      <c r="Q95" s="89"/>
      <c r="R95" s="84"/>
      <c r="S95" s="84"/>
      <c r="T95" s="84"/>
      <c r="U95" s="57"/>
      <c r="V95" s="89"/>
      <c r="W95" s="177"/>
      <c r="X95" s="179"/>
    </row>
    <row r="96" spans="1:29" ht="21.75" customHeight="1">
      <c r="A96" s="66" t="str">
        <f>基本登録!$A$18</f>
        <v>３</v>
      </c>
      <c r="B96" s="282" t="str">
        <f>IF('都総体（男子）'!AC96="","",VLOOKUP(AC96,都総体!$B:$G,4,FALSE))</f>
        <v/>
      </c>
      <c r="C96" s="283"/>
      <c r="D96" s="283"/>
      <c r="E96" s="283"/>
      <c r="F96" s="284"/>
      <c r="G96" s="72" t="str">
        <f>IF('都総体（男子）'!AC96="","",VLOOKUP(AC96,都総体!$B:$G,5,FALSE))</f>
        <v/>
      </c>
      <c r="H96" s="84"/>
      <c r="I96" s="84"/>
      <c r="J96" s="84"/>
      <c r="K96" s="57"/>
      <c r="L96" s="89"/>
      <c r="M96" s="84"/>
      <c r="N96" s="84"/>
      <c r="O96" s="84"/>
      <c r="P96" s="57"/>
      <c r="Q96" s="89"/>
      <c r="R96" s="84"/>
      <c r="S96" s="84"/>
      <c r="T96" s="84"/>
      <c r="U96" s="57"/>
      <c r="V96" s="89"/>
      <c r="W96" s="177"/>
      <c r="X96" s="179"/>
    </row>
    <row r="97" spans="1:24" ht="21.75" customHeight="1">
      <c r="A97" s="66" t="str">
        <f>基本登録!$A$19</f>
        <v>４</v>
      </c>
      <c r="B97" s="282" t="str">
        <f>IF('都総体（男子）'!AC97="","",VLOOKUP(AC97,都総体!$B:$G,4,FALSE))</f>
        <v/>
      </c>
      <c r="C97" s="283"/>
      <c r="D97" s="283"/>
      <c r="E97" s="283"/>
      <c r="F97" s="284"/>
      <c r="G97" s="72" t="str">
        <f>IF('都総体（男子）'!AC97="","",VLOOKUP(AC97,都総体!$B:$G,5,FALSE))</f>
        <v/>
      </c>
      <c r="H97" s="84"/>
      <c r="I97" s="84"/>
      <c r="J97" s="84"/>
      <c r="K97" s="57"/>
      <c r="L97" s="89"/>
      <c r="M97" s="84"/>
      <c r="N97" s="84"/>
      <c r="O97" s="84"/>
      <c r="P97" s="57"/>
      <c r="Q97" s="89"/>
      <c r="R97" s="84"/>
      <c r="S97" s="84"/>
      <c r="T97" s="84"/>
      <c r="U97" s="57"/>
      <c r="V97" s="89"/>
      <c r="W97" s="177"/>
      <c r="X97" s="179"/>
    </row>
    <row r="98" spans="1:24" ht="21.75" customHeight="1">
      <c r="A98" s="66" t="str">
        <f>基本登録!$A$20</f>
        <v>５</v>
      </c>
      <c r="B98" s="282" t="str">
        <f>IF('都総体（男子）'!AC98="","",VLOOKUP(AC98,都総体!$B:$G,4,FALSE))</f>
        <v/>
      </c>
      <c r="C98" s="283"/>
      <c r="D98" s="283"/>
      <c r="E98" s="283"/>
      <c r="F98" s="284"/>
      <c r="G98" s="72" t="str">
        <f>IF('都総体（男子）'!AC98="","",VLOOKUP(AC98,都総体!$B:$G,5,FALSE))</f>
        <v/>
      </c>
      <c r="H98" s="84"/>
      <c r="I98" s="84"/>
      <c r="J98" s="84"/>
      <c r="K98" s="57"/>
      <c r="L98" s="89"/>
      <c r="M98" s="84"/>
      <c r="N98" s="84"/>
      <c r="O98" s="84"/>
      <c r="P98" s="57"/>
      <c r="Q98" s="89"/>
      <c r="R98" s="84"/>
      <c r="S98" s="84"/>
      <c r="T98" s="84"/>
      <c r="U98" s="57"/>
      <c r="V98" s="89"/>
      <c r="W98" s="177"/>
      <c r="X98" s="179"/>
    </row>
    <row r="99" spans="1:24" ht="21.75" customHeight="1">
      <c r="A99" s="66" t="str">
        <f>基本登録!$A$21</f>
        <v>補</v>
      </c>
      <c r="B99" s="282" t="str">
        <f>IF('都総体（男子）'!AC99="","",VLOOKUP(AC99,都総体!$B:$G,4,FALSE))</f>
        <v/>
      </c>
      <c r="C99" s="283"/>
      <c r="D99" s="283"/>
      <c r="E99" s="283"/>
      <c r="F99" s="284"/>
      <c r="G99" s="72" t="str">
        <f>IF('都総体（男子）'!AC99="","",VLOOKUP(AC99,都総体!$B:$G,5,FALSE))</f>
        <v/>
      </c>
      <c r="H99" s="66"/>
      <c r="I99" s="66"/>
      <c r="J99" s="66"/>
      <c r="K99" s="88"/>
      <c r="L99" s="89"/>
      <c r="M99" s="66"/>
      <c r="N99" s="66"/>
      <c r="O99" s="66"/>
      <c r="P99" s="88"/>
      <c r="Q99" s="89"/>
      <c r="R99" s="66"/>
      <c r="S99" s="66"/>
      <c r="T99" s="66"/>
      <c r="U99" s="88"/>
      <c r="V99" s="89"/>
      <c r="W99" s="177"/>
      <c r="X99" s="179"/>
    </row>
    <row r="100" spans="1:24" ht="19.5" customHeight="1">
      <c r="A100" s="177"/>
      <c r="B100" s="285"/>
      <c r="C100" s="285"/>
      <c r="D100" s="285"/>
      <c r="E100" s="285"/>
      <c r="F100" s="285"/>
      <c r="G100" s="286"/>
      <c r="H100" s="280" t="s">
        <v>5</v>
      </c>
      <c r="I100" s="287"/>
      <c r="J100" s="287"/>
      <c r="K100" s="287"/>
      <c r="L100" s="89"/>
      <c r="M100" s="280" t="s">
        <v>5</v>
      </c>
      <c r="N100" s="287"/>
      <c r="O100" s="287"/>
      <c r="P100" s="287"/>
      <c r="Q100" s="89"/>
      <c r="R100" s="280" t="s">
        <v>5</v>
      </c>
      <c r="S100" s="287"/>
      <c r="T100" s="287"/>
      <c r="U100" s="287"/>
      <c r="V100" s="89"/>
      <c r="W100" s="177"/>
      <c r="X100" s="179"/>
    </row>
    <row r="101" spans="1:24" ht="24.75" customHeight="1">
      <c r="A101" s="276" t="s">
        <v>4</v>
      </c>
      <c r="B101" s="279"/>
      <c r="C101" s="279"/>
      <c r="D101" s="279"/>
      <c r="E101" s="279"/>
      <c r="F101" s="279"/>
      <c r="G101" s="278"/>
      <c r="H101" s="177"/>
      <c r="I101" s="178"/>
      <c r="J101" s="178"/>
      <c r="K101" s="178"/>
      <c r="L101" s="179"/>
      <c r="M101" s="177"/>
      <c r="N101" s="178"/>
      <c r="O101" s="178"/>
      <c r="P101" s="178"/>
      <c r="Q101" s="179"/>
      <c r="R101" s="177"/>
      <c r="S101" s="178"/>
      <c r="T101" s="178"/>
      <c r="U101" s="178"/>
      <c r="V101" s="179"/>
      <c r="W101" s="177"/>
      <c r="X101" s="179"/>
    </row>
    <row r="102" spans="1:24" ht="4.5" customHeight="1">
      <c r="A102" s="288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29" t="s">
        <v>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90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249" t="s">
        <v>24</v>
      </c>
      <c r="W107" s="250"/>
      <c r="X107" s="251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233" t="str">
        <f>IF(VLOOKUP(AC115,都総体!$B:$G,2,FALSE)="","",VLOOKUP(AC115,都総体!$B:$G,2,FALSE))</f>
        <v/>
      </c>
      <c r="W108" s="234"/>
      <c r="X108" s="235"/>
    </row>
    <row r="109" spans="1:24" ht="27" customHeight="1">
      <c r="A109" s="177" t="s">
        <v>23</v>
      </c>
      <c r="B109" s="178"/>
      <c r="C109" s="179"/>
      <c r="D109" s="241"/>
      <c r="E109" s="82" t="s">
        <v>22</v>
      </c>
      <c r="F109" s="241"/>
      <c r="G109" s="249" t="s">
        <v>21</v>
      </c>
      <c r="H109" s="250"/>
      <c r="I109" s="251"/>
      <c r="J109" s="255" t="str">
        <f>基本登録!$B$2</f>
        <v>基本登録シートの学校番号に入力して下さい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57"/>
      <c r="U109" s="83"/>
      <c r="V109" s="236"/>
      <c r="W109" s="237"/>
      <c r="X109" s="238"/>
    </row>
    <row r="110" spans="1:24" ht="9.75" customHeight="1">
      <c r="A110" s="186">
        <f>基本登録!$B$1</f>
        <v>0</v>
      </c>
      <c r="B110" s="187"/>
      <c r="C110" s="188"/>
      <c r="D110" s="252"/>
      <c r="E110" s="258" t="s">
        <v>50</v>
      </c>
      <c r="F110" s="254"/>
      <c r="G110" s="261" t="s">
        <v>20</v>
      </c>
      <c r="H110" s="262"/>
      <c r="I110" s="263"/>
      <c r="J110" s="267">
        <f>基本登録!$B$3</f>
        <v>0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9"/>
      <c r="U110" s="239"/>
      <c r="V110" s="240"/>
      <c r="W110" s="240"/>
      <c r="X110" s="240"/>
    </row>
    <row r="111" spans="1:24" ht="16.5" customHeight="1">
      <c r="A111" s="189"/>
      <c r="B111" s="190"/>
      <c r="C111" s="191"/>
      <c r="D111" s="252"/>
      <c r="E111" s="259"/>
      <c r="F111" s="254"/>
      <c r="G111" s="264"/>
      <c r="H111" s="265"/>
      <c r="I111" s="266"/>
      <c r="J111" s="270"/>
      <c r="K111" s="271"/>
      <c r="L111" s="271"/>
      <c r="M111" s="271"/>
      <c r="N111" s="271"/>
      <c r="O111" s="271"/>
      <c r="P111" s="271"/>
      <c r="Q111" s="271"/>
      <c r="R111" s="271"/>
      <c r="S111" s="271"/>
      <c r="T111" s="272"/>
      <c r="U111" s="241"/>
      <c r="V111" s="243" t="s">
        <v>19</v>
      </c>
      <c r="W111" s="245" t="s">
        <v>11</v>
      </c>
      <c r="X111" s="246"/>
    </row>
    <row r="112" spans="1:24" ht="27" customHeight="1">
      <c r="A112" s="192"/>
      <c r="B112" s="193"/>
      <c r="C112" s="194"/>
      <c r="D112" s="253"/>
      <c r="E112" s="260"/>
      <c r="F112" s="242"/>
      <c r="G112" s="273" t="s">
        <v>18</v>
      </c>
      <c r="H112" s="274"/>
      <c r="I112" s="275"/>
      <c r="J112" s="80" t="s">
        <v>32</v>
      </c>
      <c r="K112" s="81" t="s">
        <v>33</v>
      </c>
      <c r="L112" s="81" t="s">
        <v>34</v>
      </c>
      <c r="M112" s="81" t="s">
        <v>35</v>
      </c>
      <c r="N112" s="81" t="s">
        <v>36</v>
      </c>
      <c r="O112" s="81" t="s">
        <v>37</v>
      </c>
      <c r="P112" s="81" t="s">
        <v>38</v>
      </c>
      <c r="Q112" s="63" t="str">
        <f>IF(AC115="","",AC115)</f>
        <v/>
      </c>
      <c r="R112" s="81" t="s">
        <v>39</v>
      </c>
      <c r="S112" s="58"/>
      <c r="T112" s="59"/>
      <c r="U112" s="242"/>
      <c r="V112" s="244"/>
      <c r="W112" s="247"/>
      <c r="X112" s="248"/>
    </row>
    <row r="113" spans="1:29" ht="4.5" customHeight="1"/>
    <row r="114" spans="1:29" ht="21.75" customHeight="1">
      <c r="A114" s="66" t="s">
        <v>10</v>
      </c>
      <c r="B114" s="276" t="s">
        <v>9</v>
      </c>
      <c r="C114" s="277"/>
      <c r="D114" s="277"/>
      <c r="E114" s="277"/>
      <c r="F114" s="278"/>
      <c r="G114" s="85" t="s">
        <v>8</v>
      </c>
      <c r="H114" s="86"/>
      <c r="I114" s="279" t="str">
        <f>IFERROR(VLOOKUP(D107,基本登録!$B$8:$G$13,5,FALSE),"")</f>
        <v>予選</v>
      </c>
      <c r="J114" s="279"/>
      <c r="K114" s="279"/>
      <c r="L114" s="87"/>
      <c r="M114" s="292" t="str">
        <f>IFERROR(VLOOKUP(D107,基本登録!$B$8:$G$13,6,FALSE),"")</f>
        <v>準決勝</v>
      </c>
      <c r="N114" s="279"/>
      <c r="O114" s="279"/>
      <c r="P114" s="279"/>
      <c r="Q114" s="278"/>
      <c r="R114" s="91"/>
      <c r="S114" s="277"/>
      <c r="T114" s="277"/>
      <c r="U114" s="277"/>
      <c r="V114" s="92"/>
      <c r="W114" s="280" t="s">
        <v>7</v>
      </c>
      <c r="X114" s="281"/>
    </row>
    <row r="115" spans="1:29" ht="21.75" customHeight="1">
      <c r="A115" s="71" t="str">
        <f>基本登録!$A$16</f>
        <v>１</v>
      </c>
      <c r="B115" s="282" t="str">
        <f>IF('都総体（男子）'!AC115="","",VLOOKUP(AC115,都総体!$B:$G,4,FALSE))</f>
        <v/>
      </c>
      <c r="C115" s="283"/>
      <c r="D115" s="283"/>
      <c r="E115" s="283"/>
      <c r="F115" s="284"/>
      <c r="G115" s="72" t="str">
        <f>IF('都総体（男子）'!AC115="","",VLOOKUP(AC115,都総体!$B:$G,5,FALSE))</f>
        <v/>
      </c>
      <c r="H115" s="84"/>
      <c r="I115" s="84"/>
      <c r="J115" s="84"/>
      <c r="K115" s="57"/>
      <c r="L115" s="89"/>
      <c r="M115" s="84"/>
      <c r="N115" s="84"/>
      <c r="O115" s="84"/>
      <c r="P115" s="57"/>
      <c r="Q115" s="89"/>
      <c r="R115" s="84"/>
      <c r="S115" s="84"/>
      <c r="T115" s="84"/>
      <c r="U115" s="57"/>
      <c r="V115" s="89"/>
      <c r="W115" s="177"/>
      <c r="X115" s="179"/>
      <c r="Y115" s="75"/>
      <c r="AC115" s="54" t="str">
        <f>都総体!B13</f>
        <v/>
      </c>
    </row>
    <row r="116" spans="1:29" ht="21.75" customHeight="1">
      <c r="A116" s="66" t="str">
        <f>基本登録!$A$17</f>
        <v>２</v>
      </c>
      <c r="B116" s="282" t="str">
        <f>IF('都総体（男子）'!AC116="","",VLOOKUP(AC116,都総体!$B:$G,4,FALSE))</f>
        <v/>
      </c>
      <c r="C116" s="283"/>
      <c r="D116" s="283"/>
      <c r="E116" s="283"/>
      <c r="F116" s="284"/>
      <c r="G116" s="72" t="str">
        <f>IF('都総体（男子）'!AC116="","",VLOOKUP(AC116,都総体!$B:$G,5,FALSE))</f>
        <v/>
      </c>
      <c r="H116" s="84"/>
      <c r="I116" s="84"/>
      <c r="J116" s="84"/>
      <c r="K116" s="57"/>
      <c r="L116" s="89"/>
      <c r="M116" s="84"/>
      <c r="N116" s="84"/>
      <c r="O116" s="84"/>
      <c r="P116" s="57"/>
      <c r="Q116" s="89"/>
      <c r="R116" s="84"/>
      <c r="S116" s="84"/>
      <c r="T116" s="84"/>
      <c r="U116" s="57"/>
      <c r="V116" s="89"/>
      <c r="W116" s="177"/>
      <c r="X116" s="179"/>
    </row>
    <row r="117" spans="1:29" ht="21.75" customHeight="1">
      <c r="A117" s="66" t="str">
        <f>基本登録!$A$18</f>
        <v>３</v>
      </c>
      <c r="B117" s="282" t="str">
        <f>IF('都総体（男子）'!AC117="","",VLOOKUP(AC117,都総体!$B:$G,4,FALSE))</f>
        <v/>
      </c>
      <c r="C117" s="283"/>
      <c r="D117" s="283"/>
      <c r="E117" s="283"/>
      <c r="F117" s="284"/>
      <c r="G117" s="72" t="str">
        <f>IF('都総体（男子）'!AC117="","",VLOOKUP(AC117,都総体!$B:$G,5,FALSE))</f>
        <v/>
      </c>
      <c r="H117" s="84"/>
      <c r="I117" s="84"/>
      <c r="J117" s="84"/>
      <c r="K117" s="57"/>
      <c r="L117" s="89"/>
      <c r="M117" s="84"/>
      <c r="N117" s="84"/>
      <c r="O117" s="84"/>
      <c r="P117" s="57"/>
      <c r="Q117" s="89"/>
      <c r="R117" s="84"/>
      <c r="S117" s="84"/>
      <c r="T117" s="84"/>
      <c r="U117" s="57"/>
      <c r="V117" s="89"/>
      <c r="W117" s="177"/>
      <c r="X117" s="179"/>
    </row>
    <row r="118" spans="1:29" ht="21.75" customHeight="1">
      <c r="A118" s="66" t="str">
        <f>基本登録!$A$19</f>
        <v>４</v>
      </c>
      <c r="B118" s="282" t="str">
        <f>IF('都総体（男子）'!AC118="","",VLOOKUP(AC118,都総体!$B:$G,4,FALSE))</f>
        <v/>
      </c>
      <c r="C118" s="283"/>
      <c r="D118" s="283"/>
      <c r="E118" s="283"/>
      <c r="F118" s="284"/>
      <c r="G118" s="72" t="str">
        <f>IF('都総体（男子）'!AC118="","",VLOOKUP(AC118,都総体!$B:$G,5,FALSE))</f>
        <v/>
      </c>
      <c r="H118" s="84"/>
      <c r="I118" s="84"/>
      <c r="J118" s="84"/>
      <c r="K118" s="57"/>
      <c r="L118" s="89"/>
      <c r="M118" s="84"/>
      <c r="N118" s="84"/>
      <c r="O118" s="84"/>
      <c r="P118" s="57"/>
      <c r="Q118" s="89"/>
      <c r="R118" s="84"/>
      <c r="S118" s="84"/>
      <c r="T118" s="84"/>
      <c r="U118" s="57"/>
      <c r="V118" s="89"/>
      <c r="W118" s="177"/>
      <c r="X118" s="179"/>
    </row>
    <row r="119" spans="1:29" ht="21.75" customHeight="1">
      <c r="A119" s="66" t="str">
        <f>基本登録!$A$20</f>
        <v>５</v>
      </c>
      <c r="B119" s="282" t="str">
        <f>IF('都総体（男子）'!AC119="","",VLOOKUP(AC119,都総体!$B:$G,4,FALSE))</f>
        <v/>
      </c>
      <c r="C119" s="283"/>
      <c r="D119" s="283"/>
      <c r="E119" s="283"/>
      <c r="F119" s="284"/>
      <c r="G119" s="72" t="str">
        <f>IF('都総体（男子）'!AC119="","",VLOOKUP(AC119,都総体!$B:$G,5,FALSE))</f>
        <v/>
      </c>
      <c r="H119" s="84"/>
      <c r="I119" s="84"/>
      <c r="J119" s="84"/>
      <c r="K119" s="57"/>
      <c r="L119" s="89"/>
      <c r="M119" s="84"/>
      <c r="N119" s="84"/>
      <c r="O119" s="84"/>
      <c r="P119" s="57"/>
      <c r="Q119" s="89"/>
      <c r="R119" s="84"/>
      <c r="S119" s="84"/>
      <c r="T119" s="84"/>
      <c r="U119" s="57"/>
      <c r="V119" s="89"/>
      <c r="W119" s="177"/>
      <c r="X119" s="179"/>
    </row>
    <row r="120" spans="1:29" ht="21.75" customHeight="1">
      <c r="A120" s="66" t="str">
        <f>基本登録!$A$21</f>
        <v>補</v>
      </c>
      <c r="B120" s="282" t="str">
        <f>IF('都総体（男子）'!AC120="","",VLOOKUP(AC120,都総体!$B:$G,4,FALSE))</f>
        <v/>
      </c>
      <c r="C120" s="283"/>
      <c r="D120" s="283"/>
      <c r="E120" s="283"/>
      <c r="F120" s="284"/>
      <c r="G120" s="72" t="str">
        <f>IF('都総体（男子）'!AC120="","",VLOOKUP(AC120,都総体!$B:$G,5,FALSE))</f>
        <v/>
      </c>
      <c r="H120" s="66"/>
      <c r="I120" s="66"/>
      <c r="J120" s="66"/>
      <c r="K120" s="88"/>
      <c r="L120" s="89"/>
      <c r="M120" s="66"/>
      <c r="N120" s="66"/>
      <c r="O120" s="66"/>
      <c r="P120" s="88"/>
      <c r="Q120" s="89"/>
      <c r="R120" s="66"/>
      <c r="S120" s="66"/>
      <c r="T120" s="66"/>
      <c r="U120" s="88"/>
      <c r="V120" s="89"/>
      <c r="W120" s="177"/>
      <c r="X120" s="179"/>
    </row>
    <row r="121" spans="1:29" ht="19.5" customHeight="1">
      <c r="A121" s="177"/>
      <c r="B121" s="285"/>
      <c r="C121" s="285"/>
      <c r="D121" s="285"/>
      <c r="E121" s="285"/>
      <c r="F121" s="285"/>
      <c r="G121" s="286"/>
      <c r="H121" s="280" t="s">
        <v>5</v>
      </c>
      <c r="I121" s="287"/>
      <c r="J121" s="287"/>
      <c r="K121" s="287"/>
      <c r="L121" s="89"/>
      <c r="M121" s="280" t="s">
        <v>5</v>
      </c>
      <c r="N121" s="287"/>
      <c r="O121" s="287"/>
      <c r="P121" s="287"/>
      <c r="Q121" s="89"/>
      <c r="R121" s="280" t="s">
        <v>5</v>
      </c>
      <c r="S121" s="287"/>
      <c r="T121" s="287"/>
      <c r="U121" s="287"/>
      <c r="V121" s="89"/>
      <c r="W121" s="177"/>
      <c r="X121" s="179"/>
    </row>
    <row r="122" spans="1:29" ht="24.75" customHeight="1">
      <c r="A122" s="276" t="s">
        <v>4</v>
      </c>
      <c r="B122" s="279"/>
      <c r="C122" s="279"/>
      <c r="D122" s="279"/>
      <c r="E122" s="279"/>
      <c r="F122" s="279"/>
      <c r="G122" s="278"/>
      <c r="H122" s="177"/>
      <c r="I122" s="178"/>
      <c r="J122" s="178"/>
      <c r="K122" s="178"/>
      <c r="L122" s="179"/>
      <c r="M122" s="177"/>
      <c r="N122" s="178"/>
      <c r="O122" s="178"/>
      <c r="P122" s="178"/>
      <c r="Q122" s="179"/>
      <c r="R122" s="177"/>
      <c r="S122" s="178"/>
      <c r="T122" s="178"/>
      <c r="U122" s="178"/>
      <c r="V122" s="179"/>
      <c r="W122" s="177"/>
      <c r="X122" s="179"/>
    </row>
    <row r="123" spans="1:29" ht="4.5" customHeight="1">
      <c r="A123" s="288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29" t="s">
        <v>2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90"/>
      <c r="R125" s="231"/>
      <c r="S125" s="231"/>
      <c r="T125" s="231"/>
      <c r="U125" s="231"/>
      <c r="V125" s="231"/>
      <c r="W125" s="231"/>
      <c r="X125" s="231"/>
    </row>
    <row r="126" spans="1:29" ht="39.75" customHeight="1"/>
    <row r="127" spans="1:29" ht="34.5" customHeight="1"/>
    <row r="128" spans="1:29" ht="24.75" customHeight="1">
      <c r="A128" s="169" t="s">
        <v>12</v>
      </c>
      <c r="B128" s="169"/>
      <c r="C128" s="169"/>
      <c r="D128" s="172" t="str">
        <f>$D$2</f>
        <v>基本登録シートの年度に入力して下さい</v>
      </c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3"/>
      <c r="V128" s="249" t="s">
        <v>24</v>
      </c>
      <c r="W128" s="250"/>
      <c r="X128" s="251"/>
    </row>
    <row r="129" spans="1:29" ht="26.25" customHeight="1">
      <c r="A129" s="170"/>
      <c r="B129" s="170"/>
      <c r="C129" s="170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3"/>
      <c r="V129" s="233" t="str">
        <f>IF(VLOOKUP(AC136,都総体!$B:$G,2,FALSE)="","",VLOOKUP(AC136,都総体!$B:$G,2,FALSE))</f>
        <v/>
      </c>
      <c r="W129" s="234"/>
      <c r="X129" s="235"/>
    </row>
    <row r="130" spans="1:29" ht="27" customHeight="1">
      <c r="A130" s="177" t="s">
        <v>23</v>
      </c>
      <c r="B130" s="178"/>
      <c r="C130" s="179"/>
      <c r="D130" s="241"/>
      <c r="E130" s="82" t="s">
        <v>22</v>
      </c>
      <c r="F130" s="241"/>
      <c r="G130" s="249" t="s">
        <v>21</v>
      </c>
      <c r="H130" s="250"/>
      <c r="I130" s="251"/>
      <c r="J130" s="255" t="str">
        <f>基本登録!$B$2</f>
        <v>基本登録シートの学校番号に入力して下さい</v>
      </c>
      <c r="K130" s="256"/>
      <c r="L130" s="256"/>
      <c r="M130" s="256"/>
      <c r="N130" s="256"/>
      <c r="O130" s="256"/>
      <c r="P130" s="256"/>
      <c r="Q130" s="256"/>
      <c r="R130" s="256"/>
      <c r="S130" s="256"/>
      <c r="T130" s="257"/>
      <c r="U130" s="83"/>
      <c r="V130" s="236"/>
      <c r="W130" s="237"/>
      <c r="X130" s="238"/>
    </row>
    <row r="131" spans="1:29" ht="9.75" customHeight="1">
      <c r="A131" s="186">
        <f>基本登録!$B$1</f>
        <v>0</v>
      </c>
      <c r="B131" s="187"/>
      <c r="C131" s="188"/>
      <c r="D131" s="252"/>
      <c r="E131" s="258" t="s">
        <v>50</v>
      </c>
      <c r="F131" s="254"/>
      <c r="G131" s="261" t="s">
        <v>20</v>
      </c>
      <c r="H131" s="262"/>
      <c r="I131" s="263"/>
      <c r="J131" s="267">
        <f>基本登録!$B$3</f>
        <v>0</v>
      </c>
      <c r="K131" s="268"/>
      <c r="L131" s="268"/>
      <c r="M131" s="268"/>
      <c r="N131" s="268"/>
      <c r="O131" s="268"/>
      <c r="P131" s="268"/>
      <c r="Q131" s="268"/>
      <c r="R131" s="268"/>
      <c r="S131" s="268"/>
      <c r="T131" s="269"/>
      <c r="U131" s="239"/>
      <c r="V131" s="240"/>
      <c r="W131" s="240"/>
      <c r="X131" s="240"/>
    </row>
    <row r="132" spans="1:29" ht="16.5" customHeight="1">
      <c r="A132" s="189"/>
      <c r="B132" s="190"/>
      <c r="C132" s="191"/>
      <c r="D132" s="252"/>
      <c r="E132" s="259"/>
      <c r="F132" s="254"/>
      <c r="G132" s="264"/>
      <c r="H132" s="265"/>
      <c r="I132" s="266"/>
      <c r="J132" s="270"/>
      <c r="K132" s="271"/>
      <c r="L132" s="271"/>
      <c r="M132" s="271"/>
      <c r="N132" s="271"/>
      <c r="O132" s="271"/>
      <c r="P132" s="271"/>
      <c r="Q132" s="271"/>
      <c r="R132" s="271"/>
      <c r="S132" s="271"/>
      <c r="T132" s="272"/>
      <c r="U132" s="241"/>
      <c r="V132" s="243" t="s">
        <v>19</v>
      </c>
      <c r="W132" s="245" t="s">
        <v>11</v>
      </c>
      <c r="X132" s="246"/>
    </row>
    <row r="133" spans="1:29" ht="27" customHeight="1">
      <c r="A133" s="192"/>
      <c r="B133" s="193"/>
      <c r="C133" s="194"/>
      <c r="D133" s="253"/>
      <c r="E133" s="260"/>
      <c r="F133" s="242"/>
      <c r="G133" s="273" t="s">
        <v>18</v>
      </c>
      <c r="H133" s="274"/>
      <c r="I133" s="275"/>
      <c r="J133" s="80" t="s">
        <v>32</v>
      </c>
      <c r="K133" s="81" t="s">
        <v>33</v>
      </c>
      <c r="L133" s="81" t="s">
        <v>34</v>
      </c>
      <c r="M133" s="81" t="s">
        <v>35</v>
      </c>
      <c r="N133" s="81" t="s">
        <v>36</v>
      </c>
      <c r="O133" s="81" t="s">
        <v>37</v>
      </c>
      <c r="P133" s="81" t="s">
        <v>38</v>
      </c>
      <c r="Q133" s="63" t="str">
        <f>IF(AC136="","",AC136)</f>
        <v/>
      </c>
      <c r="R133" s="81" t="s">
        <v>39</v>
      </c>
      <c r="S133" s="58"/>
      <c r="T133" s="59"/>
      <c r="U133" s="242"/>
      <c r="V133" s="244"/>
      <c r="W133" s="247"/>
      <c r="X133" s="248"/>
    </row>
    <row r="134" spans="1:29" ht="4.5" customHeight="1"/>
    <row r="135" spans="1:29" ht="21.75" customHeight="1">
      <c r="A135" s="66" t="s">
        <v>10</v>
      </c>
      <c r="B135" s="276" t="s">
        <v>9</v>
      </c>
      <c r="C135" s="277"/>
      <c r="D135" s="277"/>
      <c r="E135" s="277"/>
      <c r="F135" s="278"/>
      <c r="G135" s="85" t="s">
        <v>8</v>
      </c>
      <c r="H135" s="86"/>
      <c r="I135" s="279" t="str">
        <f>IFERROR(VLOOKUP(D128,基本登録!$B$8:$G$13,5,FALSE),"")</f>
        <v>予選</v>
      </c>
      <c r="J135" s="279"/>
      <c r="K135" s="279"/>
      <c r="L135" s="87"/>
      <c r="M135" s="292" t="str">
        <f>IFERROR(VLOOKUP(D128,基本登録!$B$8:$G$13,6,FALSE),"")</f>
        <v>準決勝</v>
      </c>
      <c r="N135" s="279"/>
      <c r="O135" s="279"/>
      <c r="P135" s="279"/>
      <c r="Q135" s="278"/>
      <c r="R135" s="91"/>
      <c r="S135" s="277"/>
      <c r="T135" s="277"/>
      <c r="U135" s="277"/>
      <c r="V135" s="92"/>
      <c r="W135" s="280" t="s">
        <v>7</v>
      </c>
      <c r="X135" s="281"/>
    </row>
    <row r="136" spans="1:29" ht="21.75" customHeight="1">
      <c r="A136" s="71" t="str">
        <f>基本登録!$A$16</f>
        <v>１</v>
      </c>
      <c r="B136" s="282" t="str">
        <f>IF('都総体（男子）'!AC136="","",VLOOKUP(AC136,都総体!$B:$G,4,FALSE))</f>
        <v/>
      </c>
      <c r="C136" s="283"/>
      <c r="D136" s="283"/>
      <c r="E136" s="283"/>
      <c r="F136" s="284"/>
      <c r="G136" s="72" t="str">
        <f>IF('都総体（男子）'!AC136="","",VLOOKUP(AC136,都総体!$B:$G,5,FALSE))</f>
        <v/>
      </c>
      <c r="H136" s="84"/>
      <c r="I136" s="84"/>
      <c r="J136" s="84"/>
      <c r="K136" s="57"/>
      <c r="L136" s="89"/>
      <c r="M136" s="84"/>
      <c r="N136" s="84"/>
      <c r="O136" s="84"/>
      <c r="P136" s="57"/>
      <c r="Q136" s="89"/>
      <c r="R136" s="84"/>
      <c r="S136" s="84"/>
      <c r="T136" s="84"/>
      <c r="U136" s="57"/>
      <c r="V136" s="89"/>
      <c r="W136" s="177"/>
      <c r="X136" s="179"/>
      <c r="Y136" s="75"/>
      <c r="AC136" s="54" t="str">
        <f>都総体!B14</f>
        <v/>
      </c>
    </row>
    <row r="137" spans="1:29" ht="21.75" customHeight="1">
      <c r="A137" s="66" t="str">
        <f>基本登録!$A$17</f>
        <v>２</v>
      </c>
      <c r="B137" s="282" t="str">
        <f>IF('都総体（男子）'!AC137="","",VLOOKUP(AC137,都総体!$B:$G,4,FALSE))</f>
        <v/>
      </c>
      <c r="C137" s="283"/>
      <c r="D137" s="283"/>
      <c r="E137" s="283"/>
      <c r="F137" s="284"/>
      <c r="G137" s="72" t="str">
        <f>IF('都総体（男子）'!AC137="","",VLOOKUP(AC137,都総体!$B:$G,5,FALSE))</f>
        <v/>
      </c>
      <c r="H137" s="84"/>
      <c r="I137" s="84"/>
      <c r="J137" s="84"/>
      <c r="K137" s="57"/>
      <c r="L137" s="89"/>
      <c r="M137" s="84"/>
      <c r="N137" s="84"/>
      <c r="O137" s="84"/>
      <c r="P137" s="57"/>
      <c r="Q137" s="89"/>
      <c r="R137" s="84"/>
      <c r="S137" s="84"/>
      <c r="T137" s="84"/>
      <c r="U137" s="57"/>
      <c r="V137" s="89"/>
      <c r="W137" s="177"/>
      <c r="X137" s="179"/>
    </row>
    <row r="138" spans="1:29" ht="21.75" customHeight="1">
      <c r="A138" s="66" t="str">
        <f>基本登録!$A$18</f>
        <v>３</v>
      </c>
      <c r="B138" s="282" t="str">
        <f>IF('都総体（男子）'!AC138="","",VLOOKUP(AC138,都総体!$B:$G,4,FALSE))</f>
        <v/>
      </c>
      <c r="C138" s="283"/>
      <c r="D138" s="283"/>
      <c r="E138" s="283"/>
      <c r="F138" s="284"/>
      <c r="G138" s="72" t="str">
        <f>IF('都総体（男子）'!AC138="","",VLOOKUP(AC138,都総体!$B:$G,5,FALSE))</f>
        <v/>
      </c>
      <c r="H138" s="84"/>
      <c r="I138" s="84"/>
      <c r="J138" s="84"/>
      <c r="K138" s="57"/>
      <c r="L138" s="89"/>
      <c r="M138" s="84"/>
      <c r="N138" s="84"/>
      <c r="O138" s="84"/>
      <c r="P138" s="57"/>
      <c r="Q138" s="89"/>
      <c r="R138" s="84"/>
      <c r="S138" s="84"/>
      <c r="T138" s="84"/>
      <c r="U138" s="57"/>
      <c r="V138" s="89"/>
      <c r="W138" s="177"/>
      <c r="X138" s="179"/>
    </row>
    <row r="139" spans="1:29" ht="21.75" customHeight="1">
      <c r="A139" s="66" t="str">
        <f>基本登録!$A$19</f>
        <v>４</v>
      </c>
      <c r="B139" s="282" t="str">
        <f>IF('都総体（男子）'!AC139="","",VLOOKUP(AC139,都総体!$B:$G,4,FALSE))</f>
        <v/>
      </c>
      <c r="C139" s="283"/>
      <c r="D139" s="283"/>
      <c r="E139" s="283"/>
      <c r="F139" s="284"/>
      <c r="G139" s="72" t="str">
        <f>IF('都総体（男子）'!AC139="","",VLOOKUP(AC139,都総体!$B:$G,5,FALSE))</f>
        <v/>
      </c>
      <c r="H139" s="84"/>
      <c r="I139" s="84"/>
      <c r="J139" s="84"/>
      <c r="K139" s="57"/>
      <c r="L139" s="89"/>
      <c r="M139" s="84"/>
      <c r="N139" s="84"/>
      <c r="O139" s="84"/>
      <c r="P139" s="57"/>
      <c r="Q139" s="89"/>
      <c r="R139" s="84"/>
      <c r="S139" s="84"/>
      <c r="T139" s="84"/>
      <c r="U139" s="57"/>
      <c r="V139" s="89"/>
      <c r="W139" s="177"/>
      <c r="X139" s="179"/>
    </row>
    <row r="140" spans="1:29" ht="21.75" customHeight="1">
      <c r="A140" s="66" t="str">
        <f>基本登録!$A$20</f>
        <v>５</v>
      </c>
      <c r="B140" s="282" t="str">
        <f>IF('都総体（男子）'!AC140="","",VLOOKUP(AC140,都総体!$B:$G,4,FALSE))</f>
        <v/>
      </c>
      <c r="C140" s="283"/>
      <c r="D140" s="283"/>
      <c r="E140" s="283"/>
      <c r="F140" s="284"/>
      <c r="G140" s="72" t="str">
        <f>IF('都総体（男子）'!AC140="","",VLOOKUP(AC140,都総体!$B:$G,5,FALSE))</f>
        <v/>
      </c>
      <c r="H140" s="84"/>
      <c r="I140" s="84"/>
      <c r="J140" s="84"/>
      <c r="K140" s="57"/>
      <c r="L140" s="89"/>
      <c r="M140" s="84"/>
      <c r="N140" s="84"/>
      <c r="O140" s="84"/>
      <c r="P140" s="57"/>
      <c r="Q140" s="89"/>
      <c r="R140" s="84"/>
      <c r="S140" s="84"/>
      <c r="T140" s="84"/>
      <c r="U140" s="57"/>
      <c r="V140" s="89"/>
      <c r="W140" s="177"/>
      <c r="X140" s="179"/>
    </row>
    <row r="141" spans="1:29" ht="21.75" customHeight="1">
      <c r="A141" s="66" t="str">
        <f>基本登録!$A$21</f>
        <v>補</v>
      </c>
      <c r="B141" s="282" t="str">
        <f>IF('都総体（男子）'!AC141="","",VLOOKUP(AC141,都総体!$B:$G,4,FALSE))</f>
        <v/>
      </c>
      <c r="C141" s="283"/>
      <c r="D141" s="283"/>
      <c r="E141" s="283"/>
      <c r="F141" s="284"/>
      <c r="G141" s="72" t="str">
        <f>IF('都総体（男子）'!AC141="","",VLOOKUP(AC141,都総体!$B:$G,5,FALSE))</f>
        <v/>
      </c>
      <c r="H141" s="66"/>
      <c r="I141" s="66"/>
      <c r="J141" s="66"/>
      <c r="K141" s="88"/>
      <c r="L141" s="89"/>
      <c r="M141" s="66"/>
      <c r="N141" s="66"/>
      <c r="O141" s="66"/>
      <c r="P141" s="88"/>
      <c r="Q141" s="89"/>
      <c r="R141" s="66"/>
      <c r="S141" s="66"/>
      <c r="T141" s="66"/>
      <c r="U141" s="88"/>
      <c r="V141" s="89"/>
      <c r="W141" s="177"/>
      <c r="X141" s="179"/>
    </row>
    <row r="142" spans="1:29" ht="19.5" customHeight="1">
      <c r="A142" s="177"/>
      <c r="B142" s="285"/>
      <c r="C142" s="285"/>
      <c r="D142" s="285"/>
      <c r="E142" s="285"/>
      <c r="F142" s="285"/>
      <c r="G142" s="286"/>
      <c r="H142" s="280" t="s">
        <v>5</v>
      </c>
      <c r="I142" s="287"/>
      <c r="J142" s="287"/>
      <c r="K142" s="287"/>
      <c r="L142" s="89"/>
      <c r="M142" s="280" t="s">
        <v>5</v>
      </c>
      <c r="N142" s="287"/>
      <c r="O142" s="287"/>
      <c r="P142" s="287"/>
      <c r="Q142" s="89"/>
      <c r="R142" s="280" t="s">
        <v>5</v>
      </c>
      <c r="S142" s="287"/>
      <c r="T142" s="287"/>
      <c r="U142" s="287"/>
      <c r="V142" s="89"/>
      <c r="W142" s="177"/>
      <c r="X142" s="179"/>
    </row>
    <row r="143" spans="1:29" ht="24.75" customHeight="1">
      <c r="A143" s="276" t="s">
        <v>4</v>
      </c>
      <c r="B143" s="279"/>
      <c r="C143" s="279"/>
      <c r="D143" s="279"/>
      <c r="E143" s="279"/>
      <c r="F143" s="279"/>
      <c r="G143" s="278"/>
      <c r="H143" s="177"/>
      <c r="I143" s="178"/>
      <c r="J143" s="178"/>
      <c r="K143" s="178"/>
      <c r="L143" s="179"/>
      <c r="M143" s="177"/>
      <c r="N143" s="178"/>
      <c r="O143" s="178"/>
      <c r="P143" s="178"/>
      <c r="Q143" s="179"/>
      <c r="R143" s="177"/>
      <c r="S143" s="178"/>
      <c r="T143" s="178"/>
      <c r="U143" s="178"/>
      <c r="V143" s="179"/>
      <c r="W143" s="177"/>
      <c r="X143" s="179"/>
    </row>
    <row r="144" spans="1:29" ht="4.5" customHeight="1">
      <c r="A144" s="288"/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</row>
    <row r="145" spans="1:29">
      <c r="A145" s="229" t="s">
        <v>63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30"/>
      <c r="R145" s="231" t="s">
        <v>3</v>
      </c>
      <c r="S145" s="231"/>
      <c r="T145" s="231"/>
      <c r="U145" s="231"/>
      <c r="V145" s="231"/>
      <c r="W145" s="231"/>
      <c r="X145" s="231"/>
    </row>
    <row r="146" spans="1:29">
      <c r="A146" s="229" t="s">
        <v>2</v>
      </c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90"/>
      <c r="R146" s="231"/>
      <c r="S146" s="231"/>
      <c r="T146" s="231"/>
      <c r="U146" s="231"/>
      <c r="V146" s="231"/>
      <c r="W146" s="231"/>
      <c r="X146" s="231"/>
    </row>
    <row r="147" spans="1:29" ht="39.75" customHeight="1"/>
    <row r="148" spans="1:29" ht="34.5" customHeight="1"/>
    <row r="149" spans="1:29" ht="24.75" customHeight="1">
      <c r="A149" s="169" t="s">
        <v>12</v>
      </c>
      <c r="B149" s="169"/>
      <c r="C149" s="169"/>
      <c r="D149" s="172" t="str">
        <f>$D$2</f>
        <v>基本登録シートの年度に入力して下さい</v>
      </c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3"/>
      <c r="V149" s="249" t="s">
        <v>24</v>
      </c>
      <c r="W149" s="250"/>
      <c r="X149" s="251"/>
    </row>
    <row r="150" spans="1:29" ht="26.25" customHeight="1">
      <c r="A150" s="170"/>
      <c r="B150" s="170"/>
      <c r="C150" s="170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3"/>
      <c r="V150" s="233" t="str">
        <f>IF(VLOOKUP(AC157,都総体!$B:$G,2,FALSE)="","",VLOOKUP(AC157,都総体!$B:$G,2,FALSE))</f>
        <v/>
      </c>
      <c r="W150" s="234"/>
      <c r="X150" s="235"/>
    </row>
    <row r="151" spans="1:29" ht="27" customHeight="1">
      <c r="A151" s="177" t="s">
        <v>23</v>
      </c>
      <c r="B151" s="178"/>
      <c r="C151" s="179"/>
      <c r="D151" s="241"/>
      <c r="E151" s="82" t="s">
        <v>22</v>
      </c>
      <c r="F151" s="241"/>
      <c r="G151" s="249" t="s">
        <v>21</v>
      </c>
      <c r="H151" s="250"/>
      <c r="I151" s="251"/>
      <c r="J151" s="255" t="str">
        <f>基本登録!$B$2</f>
        <v>基本登録シートの学校番号に入力して下さい</v>
      </c>
      <c r="K151" s="256"/>
      <c r="L151" s="256"/>
      <c r="M151" s="256"/>
      <c r="N151" s="256"/>
      <c r="O151" s="256"/>
      <c r="P151" s="256"/>
      <c r="Q151" s="256"/>
      <c r="R151" s="256"/>
      <c r="S151" s="256"/>
      <c r="T151" s="257"/>
      <c r="U151" s="83"/>
      <c r="V151" s="236"/>
      <c r="W151" s="237"/>
      <c r="X151" s="238"/>
    </row>
    <row r="152" spans="1:29" ht="9.75" customHeight="1">
      <c r="A152" s="186">
        <f>基本登録!$B$1</f>
        <v>0</v>
      </c>
      <c r="B152" s="187"/>
      <c r="C152" s="188"/>
      <c r="D152" s="252"/>
      <c r="E152" s="258" t="s">
        <v>50</v>
      </c>
      <c r="F152" s="254"/>
      <c r="G152" s="261" t="s">
        <v>20</v>
      </c>
      <c r="H152" s="262"/>
      <c r="I152" s="263"/>
      <c r="J152" s="267">
        <f>基本登録!$B$3</f>
        <v>0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9"/>
      <c r="U152" s="239"/>
      <c r="V152" s="240"/>
      <c r="W152" s="240"/>
      <c r="X152" s="240"/>
    </row>
    <row r="153" spans="1:29" ht="16.5" customHeight="1">
      <c r="A153" s="189"/>
      <c r="B153" s="190"/>
      <c r="C153" s="191"/>
      <c r="D153" s="252"/>
      <c r="E153" s="259"/>
      <c r="F153" s="254"/>
      <c r="G153" s="264"/>
      <c r="H153" s="265"/>
      <c r="I153" s="266"/>
      <c r="J153" s="270"/>
      <c r="K153" s="271"/>
      <c r="L153" s="271"/>
      <c r="M153" s="271"/>
      <c r="N153" s="271"/>
      <c r="O153" s="271"/>
      <c r="P153" s="271"/>
      <c r="Q153" s="271"/>
      <c r="R153" s="271"/>
      <c r="S153" s="271"/>
      <c r="T153" s="272"/>
      <c r="U153" s="241"/>
      <c r="V153" s="243" t="s">
        <v>19</v>
      </c>
      <c r="W153" s="245" t="s">
        <v>11</v>
      </c>
      <c r="X153" s="246"/>
    </row>
    <row r="154" spans="1:29" ht="27" customHeight="1">
      <c r="A154" s="192"/>
      <c r="B154" s="193"/>
      <c r="C154" s="194"/>
      <c r="D154" s="253"/>
      <c r="E154" s="260"/>
      <c r="F154" s="242"/>
      <c r="G154" s="273" t="s">
        <v>18</v>
      </c>
      <c r="H154" s="274"/>
      <c r="I154" s="275"/>
      <c r="J154" s="80" t="s">
        <v>32</v>
      </c>
      <c r="K154" s="81" t="s">
        <v>33</v>
      </c>
      <c r="L154" s="81" t="s">
        <v>34</v>
      </c>
      <c r="M154" s="81" t="s">
        <v>35</v>
      </c>
      <c r="N154" s="81" t="s">
        <v>36</v>
      </c>
      <c r="O154" s="81" t="s">
        <v>37</v>
      </c>
      <c r="P154" s="81" t="s">
        <v>38</v>
      </c>
      <c r="Q154" s="63" t="str">
        <f>IF(AC157="","",AC157)</f>
        <v/>
      </c>
      <c r="R154" s="81" t="s">
        <v>39</v>
      </c>
      <c r="S154" s="58"/>
      <c r="T154" s="59"/>
      <c r="U154" s="242"/>
      <c r="V154" s="244"/>
      <c r="W154" s="247"/>
      <c r="X154" s="248"/>
    </row>
    <row r="155" spans="1:29" ht="4.5" customHeight="1"/>
    <row r="156" spans="1:29" ht="21.75" customHeight="1">
      <c r="A156" s="66" t="s">
        <v>10</v>
      </c>
      <c r="B156" s="276" t="s">
        <v>9</v>
      </c>
      <c r="C156" s="277"/>
      <c r="D156" s="277"/>
      <c r="E156" s="277"/>
      <c r="F156" s="278"/>
      <c r="G156" s="85" t="s">
        <v>8</v>
      </c>
      <c r="H156" s="86"/>
      <c r="I156" s="279" t="str">
        <f>IFERROR(VLOOKUP(D149,基本登録!$B$8:$G$13,5,FALSE),"")</f>
        <v>予選</v>
      </c>
      <c r="J156" s="279"/>
      <c r="K156" s="279"/>
      <c r="L156" s="87"/>
      <c r="M156" s="292" t="str">
        <f>IFERROR(VLOOKUP(D149,基本登録!$B$8:$G$13,6,FALSE),"")</f>
        <v>準決勝</v>
      </c>
      <c r="N156" s="279"/>
      <c r="O156" s="279"/>
      <c r="P156" s="279"/>
      <c r="Q156" s="278"/>
      <c r="R156" s="91"/>
      <c r="S156" s="277"/>
      <c r="T156" s="277"/>
      <c r="U156" s="277"/>
      <c r="V156" s="92"/>
      <c r="W156" s="280" t="s">
        <v>7</v>
      </c>
      <c r="X156" s="281"/>
    </row>
    <row r="157" spans="1:29" ht="21.75" customHeight="1">
      <c r="A157" s="71" t="str">
        <f>基本登録!$A$16</f>
        <v>１</v>
      </c>
      <c r="B157" s="282" t="str">
        <f>IF('都総体（男子）'!AC157="","",VLOOKUP(AC157,都総体!$B:$G,4,FALSE))</f>
        <v/>
      </c>
      <c r="C157" s="283"/>
      <c r="D157" s="283"/>
      <c r="E157" s="283"/>
      <c r="F157" s="284"/>
      <c r="G157" s="72" t="str">
        <f>IF('都総体（男子）'!AC157="","",VLOOKUP(AC157,都総体!$B:$G,5,FALSE))</f>
        <v/>
      </c>
      <c r="H157" s="84"/>
      <c r="I157" s="84"/>
      <c r="J157" s="84"/>
      <c r="K157" s="57"/>
      <c r="L157" s="89"/>
      <c r="M157" s="84"/>
      <c r="N157" s="84"/>
      <c r="O157" s="84"/>
      <c r="P157" s="57"/>
      <c r="Q157" s="89"/>
      <c r="R157" s="84"/>
      <c r="S157" s="84"/>
      <c r="T157" s="84"/>
      <c r="U157" s="57"/>
      <c r="V157" s="89"/>
      <c r="W157" s="177"/>
      <c r="X157" s="179"/>
      <c r="Y157" s="75"/>
      <c r="AC157" s="54" t="str">
        <f>都総体!B15</f>
        <v/>
      </c>
    </row>
    <row r="158" spans="1:29" ht="21.75" customHeight="1">
      <c r="A158" s="66" t="str">
        <f>基本登録!$A$17</f>
        <v>２</v>
      </c>
      <c r="B158" s="282" t="str">
        <f>IF('都総体（男子）'!AC158="","",VLOOKUP(AC158,都総体!$B:$G,4,FALSE))</f>
        <v/>
      </c>
      <c r="C158" s="283"/>
      <c r="D158" s="283"/>
      <c r="E158" s="283"/>
      <c r="F158" s="284"/>
      <c r="G158" s="72" t="str">
        <f>IF('都総体（男子）'!AC158="","",VLOOKUP(AC158,都総体!$B:$G,5,FALSE))</f>
        <v/>
      </c>
      <c r="H158" s="84"/>
      <c r="I158" s="84"/>
      <c r="J158" s="84"/>
      <c r="K158" s="57"/>
      <c r="L158" s="89"/>
      <c r="M158" s="84"/>
      <c r="N158" s="84"/>
      <c r="O158" s="84"/>
      <c r="P158" s="57"/>
      <c r="Q158" s="89"/>
      <c r="R158" s="84"/>
      <c r="S158" s="84"/>
      <c r="T158" s="84"/>
      <c r="U158" s="57"/>
      <c r="V158" s="89"/>
      <c r="W158" s="177"/>
      <c r="X158" s="179"/>
    </row>
    <row r="159" spans="1:29" ht="21.75" customHeight="1">
      <c r="A159" s="66" t="str">
        <f>基本登録!$A$18</f>
        <v>３</v>
      </c>
      <c r="B159" s="282" t="str">
        <f>IF('都総体（男子）'!AC159="","",VLOOKUP(AC159,都総体!$B:$G,4,FALSE))</f>
        <v/>
      </c>
      <c r="C159" s="283"/>
      <c r="D159" s="283"/>
      <c r="E159" s="283"/>
      <c r="F159" s="284"/>
      <c r="G159" s="72" t="str">
        <f>IF('都総体（男子）'!AC159="","",VLOOKUP(AC159,都総体!$B:$G,5,FALSE))</f>
        <v/>
      </c>
      <c r="H159" s="84"/>
      <c r="I159" s="84"/>
      <c r="J159" s="84"/>
      <c r="K159" s="57"/>
      <c r="L159" s="89"/>
      <c r="M159" s="84"/>
      <c r="N159" s="84"/>
      <c r="O159" s="84"/>
      <c r="P159" s="57"/>
      <c r="Q159" s="89"/>
      <c r="R159" s="84"/>
      <c r="S159" s="84"/>
      <c r="T159" s="84"/>
      <c r="U159" s="57"/>
      <c r="V159" s="89"/>
      <c r="W159" s="177"/>
      <c r="X159" s="179"/>
    </row>
    <row r="160" spans="1:29" ht="21.75" customHeight="1">
      <c r="A160" s="66" t="str">
        <f>基本登録!$A$19</f>
        <v>４</v>
      </c>
      <c r="B160" s="282" t="str">
        <f>IF('都総体（男子）'!AC160="","",VLOOKUP(AC160,都総体!$B:$G,4,FALSE))</f>
        <v/>
      </c>
      <c r="C160" s="283"/>
      <c r="D160" s="283"/>
      <c r="E160" s="283"/>
      <c r="F160" s="284"/>
      <c r="G160" s="72" t="str">
        <f>IF('都総体（男子）'!AC160="","",VLOOKUP(AC160,都総体!$B:$G,5,FALSE))</f>
        <v/>
      </c>
      <c r="H160" s="84"/>
      <c r="I160" s="84"/>
      <c r="J160" s="84"/>
      <c r="K160" s="57"/>
      <c r="L160" s="89"/>
      <c r="M160" s="84"/>
      <c r="N160" s="84"/>
      <c r="O160" s="84"/>
      <c r="P160" s="57"/>
      <c r="Q160" s="89"/>
      <c r="R160" s="84"/>
      <c r="S160" s="84"/>
      <c r="T160" s="84"/>
      <c r="U160" s="57"/>
      <c r="V160" s="89"/>
      <c r="W160" s="177"/>
      <c r="X160" s="179"/>
    </row>
    <row r="161" spans="1:24" ht="21.75" customHeight="1">
      <c r="A161" s="66" t="str">
        <f>基本登録!$A$20</f>
        <v>５</v>
      </c>
      <c r="B161" s="282" t="str">
        <f>IF('都総体（男子）'!AC161="","",VLOOKUP(AC161,都総体!$B:$G,4,FALSE))</f>
        <v/>
      </c>
      <c r="C161" s="283"/>
      <c r="D161" s="283"/>
      <c r="E161" s="283"/>
      <c r="F161" s="284"/>
      <c r="G161" s="72" t="str">
        <f>IF('都総体（男子）'!AC161="","",VLOOKUP(AC161,都総体!$B:$G,5,FALSE))</f>
        <v/>
      </c>
      <c r="H161" s="84"/>
      <c r="I161" s="84"/>
      <c r="J161" s="84"/>
      <c r="K161" s="57"/>
      <c r="L161" s="89"/>
      <c r="M161" s="84"/>
      <c r="N161" s="84"/>
      <c r="O161" s="84"/>
      <c r="P161" s="57"/>
      <c r="Q161" s="89"/>
      <c r="R161" s="84"/>
      <c r="S161" s="84"/>
      <c r="T161" s="84"/>
      <c r="U161" s="57"/>
      <c r="V161" s="89"/>
      <c r="W161" s="177"/>
      <c r="X161" s="179"/>
    </row>
    <row r="162" spans="1:24" ht="21.75" customHeight="1">
      <c r="A162" s="66" t="str">
        <f>基本登録!$A$21</f>
        <v>補</v>
      </c>
      <c r="B162" s="282" t="str">
        <f>IF('都総体（男子）'!AC162="","",VLOOKUP(AC162,都総体!$B:$G,4,FALSE))</f>
        <v/>
      </c>
      <c r="C162" s="283"/>
      <c r="D162" s="283"/>
      <c r="E162" s="283"/>
      <c r="F162" s="284"/>
      <c r="G162" s="72" t="str">
        <f>IF('都総体（男子）'!AC162="","",VLOOKUP(AC162,都総体!$B:$G,5,FALSE))</f>
        <v/>
      </c>
      <c r="H162" s="66"/>
      <c r="I162" s="66"/>
      <c r="J162" s="66"/>
      <c r="K162" s="88"/>
      <c r="L162" s="89"/>
      <c r="M162" s="66"/>
      <c r="N162" s="66"/>
      <c r="O162" s="66"/>
      <c r="P162" s="88"/>
      <c r="Q162" s="89"/>
      <c r="R162" s="66"/>
      <c r="S162" s="66"/>
      <c r="T162" s="66"/>
      <c r="U162" s="88"/>
      <c r="V162" s="89"/>
      <c r="W162" s="177"/>
      <c r="X162" s="179"/>
    </row>
    <row r="163" spans="1:24" ht="19.5" customHeight="1">
      <c r="A163" s="177"/>
      <c r="B163" s="285"/>
      <c r="C163" s="285"/>
      <c r="D163" s="285"/>
      <c r="E163" s="285"/>
      <c r="F163" s="285"/>
      <c r="G163" s="286"/>
      <c r="H163" s="280" t="s">
        <v>5</v>
      </c>
      <c r="I163" s="287"/>
      <c r="J163" s="287"/>
      <c r="K163" s="287"/>
      <c r="L163" s="89"/>
      <c r="M163" s="280" t="s">
        <v>5</v>
      </c>
      <c r="N163" s="287"/>
      <c r="O163" s="287"/>
      <c r="P163" s="287"/>
      <c r="Q163" s="89"/>
      <c r="R163" s="280" t="s">
        <v>5</v>
      </c>
      <c r="S163" s="287"/>
      <c r="T163" s="287"/>
      <c r="U163" s="287"/>
      <c r="V163" s="89"/>
      <c r="W163" s="177"/>
      <c r="X163" s="179"/>
    </row>
    <row r="164" spans="1:24" ht="24.75" customHeight="1">
      <c r="A164" s="276" t="s">
        <v>4</v>
      </c>
      <c r="B164" s="279"/>
      <c r="C164" s="279"/>
      <c r="D164" s="279"/>
      <c r="E164" s="279"/>
      <c r="F164" s="279"/>
      <c r="G164" s="278"/>
      <c r="H164" s="177"/>
      <c r="I164" s="178"/>
      <c r="J164" s="178"/>
      <c r="K164" s="178"/>
      <c r="L164" s="179"/>
      <c r="M164" s="177"/>
      <c r="N164" s="178"/>
      <c r="O164" s="178"/>
      <c r="P164" s="178"/>
      <c r="Q164" s="179"/>
      <c r="R164" s="177"/>
      <c r="S164" s="178"/>
      <c r="T164" s="178"/>
      <c r="U164" s="178"/>
      <c r="V164" s="179"/>
      <c r="W164" s="177"/>
      <c r="X164" s="179"/>
    </row>
    <row r="165" spans="1:24" ht="4.5" customHeight="1">
      <c r="A165" s="288"/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</row>
    <row r="166" spans="1:24">
      <c r="A166" s="229" t="s">
        <v>63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30"/>
      <c r="R166" s="231" t="s">
        <v>3</v>
      </c>
      <c r="S166" s="231"/>
      <c r="T166" s="231"/>
      <c r="U166" s="231"/>
      <c r="V166" s="231"/>
      <c r="W166" s="231"/>
      <c r="X166" s="231"/>
    </row>
    <row r="167" spans="1:24">
      <c r="A167" s="229" t="s">
        <v>2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90"/>
      <c r="R167" s="231"/>
      <c r="S167" s="231"/>
      <c r="T167" s="231"/>
      <c r="U167" s="231"/>
      <c r="V167" s="231"/>
      <c r="W167" s="231"/>
      <c r="X167" s="231"/>
    </row>
    <row r="168" spans="1:24" ht="39.75" customHeight="1"/>
    <row r="169" spans="1:24" ht="34.5" customHeight="1"/>
    <row r="170" spans="1:24" ht="24.75" customHeight="1">
      <c r="A170" s="169" t="s">
        <v>12</v>
      </c>
      <c r="B170" s="169"/>
      <c r="C170" s="169"/>
      <c r="D170" s="172" t="str">
        <f>$D$2</f>
        <v>基本登録シートの年度に入力して下さい</v>
      </c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3"/>
      <c r="V170" s="249" t="s">
        <v>24</v>
      </c>
      <c r="W170" s="250"/>
      <c r="X170" s="251"/>
    </row>
    <row r="171" spans="1:24" ht="26.25" customHeight="1">
      <c r="A171" s="170"/>
      <c r="B171" s="170"/>
      <c r="C171" s="170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3"/>
      <c r="V171" s="233" t="str">
        <f>IF(VLOOKUP(AC178,都総体!$B:$G,2,FALSE)="","",VLOOKUP(AC178,都総体!$B:$G,2,FALSE))</f>
        <v/>
      </c>
      <c r="W171" s="234"/>
      <c r="X171" s="235"/>
    </row>
    <row r="172" spans="1:24" ht="27" customHeight="1">
      <c r="A172" s="177" t="s">
        <v>23</v>
      </c>
      <c r="B172" s="178"/>
      <c r="C172" s="179"/>
      <c r="D172" s="241"/>
      <c r="E172" s="82" t="s">
        <v>22</v>
      </c>
      <c r="F172" s="241"/>
      <c r="G172" s="249" t="s">
        <v>21</v>
      </c>
      <c r="H172" s="250"/>
      <c r="I172" s="251"/>
      <c r="J172" s="255" t="str">
        <f>基本登録!$B$2</f>
        <v>基本登録シートの学校番号に入力して下さい</v>
      </c>
      <c r="K172" s="256"/>
      <c r="L172" s="256"/>
      <c r="M172" s="256"/>
      <c r="N172" s="256"/>
      <c r="O172" s="256"/>
      <c r="P172" s="256"/>
      <c r="Q172" s="256"/>
      <c r="R172" s="256"/>
      <c r="S172" s="256"/>
      <c r="T172" s="257"/>
      <c r="U172" s="83"/>
      <c r="V172" s="236"/>
      <c r="W172" s="237"/>
      <c r="X172" s="238"/>
    </row>
    <row r="173" spans="1:24" ht="9.75" customHeight="1">
      <c r="A173" s="186">
        <f>基本登録!$B$1</f>
        <v>0</v>
      </c>
      <c r="B173" s="187"/>
      <c r="C173" s="188"/>
      <c r="D173" s="252"/>
      <c r="E173" s="258" t="s">
        <v>50</v>
      </c>
      <c r="F173" s="254"/>
      <c r="G173" s="261" t="s">
        <v>20</v>
      </c>
      <c r="H173" s="262"/>
      <c r="I173" s="263"/>
      <c r="J173" s="267">
        <f>基本登録!$B$3</f>
        <v>0</v>
      </c>
      <c r="K173" s="268"/>
      <c r="L173" s="268"/>
      <c r="M173" s="268"/>
      <c r="N173" s="268"/>
      <c r="O173" s="268"/>
      <c r="P173" s="268"/>
      <c r="Q173" s="268"/>
      <c r="R173" s="268"/>
      <c r="S173" s="268"/>
      <c r="T173" s="269"/>
      <c r="U173" s="239"/>
      <c r="V173" s="240"/>
      <c r="W173" s="240"/>
      <c r="X173" s="240"/>
    </row>
    <row r="174" spans="1:24" ht="16.5" customHeight="1">
      <c r="A174" s="189"/>
      <c r="B174" s="190"/>
      <c r="C174" s="191"/>
      <c r="D174" s="252"/>
      <c r="E174" s="259"/>
      <c r="F174" s="254"/>
      <c r="G174" s="264"/>
      <c r="H174" s="265"/>
      <c r="I174" s="266"/>
      <c r="J174" s="270"/>
      <c r="K174" s="271"/>
      <c r="L174" s="271"/>
      <c r="M174" s="271"/>
      <c r="N174" s="271"/>
      <c r="O174" s="271"/>
      <c r="P174" s="271"/>
      <c r="Q174" s="271"/>
      <c r="R174" s="271"/>
      <c r="S174" s="271"/>
      <c r="T174" s="272"/>
      <c r="U174" s="241"/>
      <c r="V174" s="243" t="s">
        <v>19</v>
      </c>
      <c r="W174" s="245" t="s">
        <v>11</v>
      </c>
      <c r="X174" s="246"/>
    </row>
    <row r="175" spans="1:24" ht="27" customHeight="1">
      <c r="A175" s="192"/>
      <c r="B175" s="193"/>
      <c r="C175" s="194"/>
      <c r="D175" s="253"/>
      <c r="E175" s="260"/>
      <c r="F175" s="242"/>
      <c r="G175" s="273" t="s">
        <v>18</v>
      </c>
      <c r="H175" s="274"/>
      <c r="I175" s="275"/>
      <c r="J175" s="80" t="s">
        <v>32</v>
      </c>
      <c r="K175" s="81" t="s">
        <v>33</v>
      </c>
      <c r="L175" s="81" t="s">
        <v>34</v>
      </c>
      <c r="M175" s="81" t="s">
        <v>35</v>
      </c>
      <c r="N175" s="81" t="s">
        <v>36</v>
      </c>
      <c r="O175" s="81" t="s">
        <v>37</v>
      </c>
      <c r="P175" s="81" t="s">
        <v>38</v>
      </c>
      <c r="Q175" s="63" t="str">
        <f>IF(AC178="","",AC178)</f>
        <v/>
      </c>
      <c r="R175" s="81" t="s">
        <v>39</v>
      </c>
      <c r="S175" s="58"/>
      <c r="T175" s="59"/>
      <c r="U175" s="242"/>
      <c r="V175" s="244"/>
      <c r="W175" s="247"/>
      <c r="X175" s="248"/>
    </row>
    <row r="176" spans="1:24" ht="4.5" customHeight="1"/>
    <row r="177" spans="1:29" ht="21.75" customHeight="1">
      <c r="A177" s="66" t="s">
        <v>10</v>
      </c>
      <c r="B177" s="276" t="s">
        <v>9</v>
      </c>
      <c r="C177" s="277"/>
      <c r="D177" s="277"/>
      <c r="E177" s="277"/>
      <c r="F177" s="278"/>
      <c r="G177" s="85" t="s">
        <v>8</v>
      </c>
      <c r="H177" s="86"/>
      <c r="I177" s="279" t="str">
        <f>IFERROR(VLOOKUP(D170,基本登録!$B$8:$G$13,5,FALSE),"")</f>
        <v>予選</v>
      </c>
      <c r="J177" s="279"/>
      <c r="K177" s="279"/>
      <c r="L177" s="87"/>
      <c r="M177" s="292" t="str">
        <f>IFERROR(VLOOKUP(D170,基本登録!$B$8:$G$13,6,FALSE),"")</f>
        <v>準決勝</v>
      </c>
      <c r="N177" s="279"/>
      <c r="O177" s="279"/>
      <c r="P177" s="279"/>
      <c r="Q177" s="278"/>
      <c r="R177" s="91"/>
      <c r="S177" s="277"/>
      <c r="T177" s="277"/>
      <c r="U177" s="277"/>
      <c r="V177" s="92"/>
      <c r="W177" s="280" t="s">
        <v>7</v>
      </c>
      <c r="X177" s="281"/>
    </row>
    <row r="178" spans="1:29" ht="21.75" customHeight="1">
      <c r="A178" s="71" t="str">
        <f>基本登録!$A$16</f>
        <v>１</v>
      </c>
      <c r="B178" s="282" t="str">
        <f>IF('都総体（男子）'!AC178="","",VLOOKUP(AC178,都総体!$B:$G,4,FALSE))</f>
        <v/>
      </c>
      <c r="C178" s="283"/>
      <c r="D178" s="283"/>
      <c r="E178" s="283"/>
      <c r="F178" s="284"/>
      <c r="G178" s="72" t="str">
        <f>IF('都総体（男子）'!AC178="","",VLOOKUP(AC178,都総体!$B:$G,5,FALSE))</f>
        <v/>
      </c>
      <c r="H178" s="84"/>
      <c r="I178" s="84"/>
      <c r="J178" s="84"/>
      <c r="K178" s="57"/>
      <c r="L178" s="89"/>
      <c r="M178" s="84"/>
      <c r="N178" s="84"/>
      <c r="O178" s="84"/>
      <c r="P178" s="57"/>
      <c r="Q178" s="89"/>
      <c r="R178" s="84"/>
      <c r="S178" s="84"/>
      <c r="T178" s="84"/>
      <c r="U178" s="57"/>
      <c r="V178" s="89"/>
      <c r="W178" s="177"/>
      <c r="X178" s="179"/>
      <c r="Y178" s="75"/>
      <c r="AC178" s="54" t="str">
        <f>都総体!B16</f>
        <v/>
      </c>
    </row>
    <row r="179" spans="1:29" ht="21.75" customHeight="1">
      <c r="A179" s="66" t="str">
        <f>基本登録!$A$17</f>
        <v>２</v>
      </c>
      <c r="B179" s="282" t="str">
        <f>IF('都総体（男子）'!AC179="","",VLOOKUP(AC179,都総体!$B:$G,4,FALSE))</f>
        <v/>
      </c>
      <c r="C179" s="283"/>
      <c r="D179" s="283"/>
      <c r="E179" s="283"/>
      <c r="F179" s="284"/>
      <c r="G179" s="72" t="str">
        <f>IF('都総体（男子）'!AC179="","",VLOOKUP(AC179,都総体!$B:$G,5,FALSE))</f>
        <v/>
      </c>
      <c r="H179" s="84"/>
      <c r="I179" s="84"/>
      <c r="J179" s="84"/>
      <c r="K179" s="57"/>
      <c r="L179" s="89"/>
      <c r="M179" s="84"/>
      <c r="N179" s="84"/>
      <c r="O179" s="84"/>
      <c r="P179" s="57"/>
      <c r="Q179" s="89"/>
      <c r="R179" s="84"/>
      <c r="S179" s="84"/>
      <c r="T179" s="84"/>
      <c r="U179" s="57"/>
      <c r="V179" s="89"/>
      <c r="W179" s="177"/>
      <c r="X179" s="179"/>
    </row>
    <row r="180" spans="1:29" ht="21.75" customHeight="1">
      <c r="A180" s="66" t="str">
        <f>基本登録!$A$18</f>
        <v>３</v>
      </c>
      <c r="B180" s="282" t="str">
        <f>IF('都総体（男子）'!AC180="","",VLOOKUP(AC180,都総体!$B:$G,4,FALSE))</f>
        <v/>
      </c>
      <c r="C180" s="283"/>
      <c r="D180" s="283"/>
      <c r="E180" s="283"/>
      <c r="F180" s="284"/>
      <c r="G180" s="72" t="str">
        <f>IF('都総体（男子）'!AC180="","",VLOOKUP(AC180,都総体!$B:$G,5,FALSE))</f>
        <v/>
      </c>
      <c r="H180" s="84"/>
      <c r="I180" s="84"/>
      <c r="J180" s="84"/>
      <c r="K180" s="57"/>
      <c r="L180" s="89"/>
      <c r="M180" s="84"/>
      <c r="N180" s="84"/>
      <c r="O180" s="84"/>
      <c r="P180" s="57"/>
      <c r="Q180" s="89"/>
      <c r="R180" s="84"/>
      <c r="S180" s="84"/>
      <c r="T180" s="84"/>
      <c r="U180" s="57"/>
      <c r="V180" s="89"/>
      <c r="W180" s="177"/>
      <c r="X180" s="179"/>
    </row>
    <row r="181" spans="1:29" ht="21.75" customHeight="1">
      <c r="A181" s="66" t="str">
        <f>基本登録!$A$19</f>
        <v>４</v>
      </c>
      <c r="B181" s="282" t="str">
        <f>IF('都総体（男子）'!AC181="","",VLOOKUP(AC181,都総体!$B:$G,4,FALSE))</f>
        <v/>
      </c>
      <c r="C181" s="283"/>
      <c r="D181" s="283"/>
      <c r="E181" s="283"/>
      <c r="F181" s="284"/>
      <c r="G181" s="72" t="str">
        <f>IF('都総体（男子）'!AC181="","",VLOOKUP(AC181,都総体!$B:$G,5,FALSE))</f>
        <v/>
      </c>
      <c r="H181" s="84"/>
      <c r="I181" s="84"/>
      <c r="J181" s="84"/>
      <c r="K181" s="57"/>
      <c r="L181" s="89"/>
      <c r="M181" s="84"/>
      <c r="N181" s="84"/>
      <c r="O181" s="84"/>
      <c r="P181" s="57"/>
      <c r="Q181" s="89"/>
      <c r="R181" s="84"/>
      <c r="S181" s="84"/>
      <c r="T181" s="84"/>
      <c r="U181" s="57"/>
      <c r="V181" s="89"/>
      <c r="W181" s="177"/>
      <c r="X181" s="179"/>
    </row>
    <row r="182" spans="1:29" ht="21.75" customHeight="1">
      <c r="A182" s="66" t="str">
        <f>基本登録!$A$20</f>
        <v>５</v>
      </c>
      <c r="B182" s="282" t="str">
        <f>IF('都総体（男子）'!AC182="","",VLOOKUP(AC182,都総体!$B:$G,4,FALSE))</f>
        <v/>
      </c>
      <c r="C182" s="283"/>
      <c r="D182" s="283"/>
      <c r="E182" s="283"/>
      <c r="F182" s="284"/>
      <c r="G182" s="72" t="str">
        <f>IF('都総体（男子）'!AC182="","",VLOOKUP(AC182,都総体!$B:$G,5,FALSE))</f>
        <v/>
      </c>
      <c r="H182" s="84"/>
      <c r="I182" s="84"/>
      <c r="J182" s="84"/>
      <c r="K182" s="57"/>
      <c r="L182" s="89"/>
      <c r="M182" s="84"/>
      <c r="N182" s="84"/>
      <c r="O182" s="84"/>
      <c r="P182" s="57"/>
      <c r="Q182" s="89"/>
      <c r="R182" s="84"/>
      <c r="S182" s="84"/>
      <c r="T182" s="84"/>
      <c r="U182" s="57"/>
      <c r="V182" s="89"/>
      <c r="W182" s="177"/>
      <c r="X182" s="179"/>
    </row>
    <row r="183" spans="1:29" ht="21.75" customHeight="1">
      <c r="A183" s="66" t="str">
        <f>基本登録!$A$21</f>
        <v>補</v>
      </c>
      <c r="B183" s="282" t="str">
        <f>IF('都総体（男子）'!AC183="","",VLOOKUP(AC183,都総体!$B:$G,4,FALSE))</f>
        <v/>
      </c>
      <c r="C183" s="283"/>
      <c r="D183" s="283"/>
      <c r="E183" s="283"/>
      <c r="F183" s="284"/>
      <c r="G183" s="72" t="str">
        <f>IF('都総体（男子）'!AC183="","",VLOOKUP(AC183,都総体!$B:$G,5,FALSE))</f>
        <v/>
      </c>
      <c r="H183" s="66"/>
      <c r="I183" s="66"/>
      <c r="J183" s="66"/>
      <c r="K183" s="88"/>
      <c r="L183" s="89"/>
      <c r="M183" s="66"/>
      <c r="N183" s="66"/>
      <c r="O183" s="66"/>
      <c r="P183" s="88"/>
      <c r="Q183" s="89"/>
      <c r="R183" s="66"/>
      <c r="S183" s="66"/>
      <c r="T183" s="66"/>
      <c r="U183" s="88"/>
      <c r="V183" s="89"/>
      <c r="W183" s="177"/>
      <c r="X183" s="179"/>
    </row>
    <row r="184" spans="1:29" ht="19.5" customHeight="1">
      <c r="A184" s="177"/>
      <c r="B184" s="285"/>
      <c r="C184" s="285"/>
      <c r="D184" s="285"/>
      <c r="E184" s="285"/>
      <c r="F184" s="285"/>
      <c r="G184" s="286"/>
      <c r="H184" s="280" t="s">
        <v>5</v>
      </c>
      <c r="I184" s="287"/>
      <c r="J184" s="287"/>
      <c r="K184" s="287"/>
      <c r="L184" s="89"/>
      <c r="M184" s="280" t="s">
        <v>5</v>
      </c>
      <c r="N184" s="287"/>
      <c r="O184" s="287"/>
      <c r="P184" s="287"/>
      <c r="Q184" s="89"/>
      <c r="R184" s="280" t="s">
        <v>5</v>
      </c>
      <c r="S184" s="287"/>
      <c r="T184" s="287"/>
      <c r="U184" s="287"/>
      <c r="V184" s="89"/>
      <c r="W184" s="177"/>
      <c r="X184" s="179"/>
    </row>
    <row r="185" spans="1:29" ht="24.75" customHeight="1">
      <c r="A185" s="276" t="s">
        <v>4</v>
      </c>
      <c r="B185" s="279"/>
      <c r="C185" s="279"/>
      <c r="D185" s="279"/>
      <c r="E185" s="279"/>
      <c r="F185" s="279"/>
      <c r="G185" s="278"/>
      <c r="H185" s="177"/>
      <c r="I185" s="178"/>
      <c r="J185" s="178"/>
      <c r="K185" s="178"/>
      <c r="L185" s="179"/>
      <c r="M185" s="177"/>
      <c r="N185" s="178"/>
      <c r="O185" s="178"/>
      <c r="P185" s="178"/>
      <c r="Q185" s="179"/>
      <c r="R185" s="177"/>
      <c r="S185" s="178"/>
      <c r="T185" s="178"/>
      <c r="U185" s="178"/>
      <c r="V185" s="179"/>
      <c r="W185" s="177"/>
      <c r="X185" s="179"/>
    </row>
    <row r="186" spans="1:29" ht="4.5" customHeight="1">
      <c r="A186" s="288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</row>
    <row r="187" spans="1:29">
      <c r="A187" s="229" t="s">
        <v>63</v>
      </c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30"/>
      <c r="R187" s="231" t="s">
        <v>3</v>
      </c>
      <c r="S187" s="231"/>
      <c r="T187" s="231"/>
      <c r="U187" s="231"/>
      <c r="V187" s="231"/>
      <c r="W187" s="231"/>
      <c r="X187" s="231"/>
    </row>
    <row r="188" spans="1:29">
      <c r="A188" s="229" t="s">
        <v>2</v>
      </c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90"/>
      <c r="R188" s="231"/>
      <c r="S188" s="231"/>
      <c r="T188" s="231"/>
      <c r="U188" s="231"/>
      <c r="V188" s="231"/>
      <c r="W188" s="231"/>
      <c r="X188" s="231"/>
    </row>
    <row r="189" spans="1:29" ht="39.75" customHeight="1"/>
    <row r="190" spans="1:29" ht="34.5" customHeight="1"/>
    <row r="191" spans="1:29" ht="24.75" customHeight="1">
      <c r="A191" s="169" t="s">
        <v>12</v>
      </c>
      <c r="B191" s="169"/>
      <c r="C191" s="169"/>
      <c r="D191" s="172" t="str">
        <f>$D$2</f>
        <v>基本登録シートの年度に入力して下さい</v>
      </c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3"/>
      <c r="V191" s="249" t="s">
        <v>24</v>
      </c>
      <c r="W191" s="250"/>
      <c r="X191" s="251"/>
    </row>
    <row r="192" spans="1:29" ht="26.25" customHeight="1">
      <c r="A192" s="170"/>
      <c r="B192" s="170"/>
      <c r="C192" s="170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3"/>
      <c r="V192" s="233" t="str">
        <f>IF(VLOOKUP(AC199,都総体!$B:$G,2,FALSE)="","",VLOOKUP(AC199,都総体!$B:$G,2,FALSE))</f>
        <v/>
      </c>
      <c r="W192" s="234"/>
      <c r="X192" s="235"/>
    </row>
    <row r="193" spans="1:29" ht="27" customHeight="1">
      <c r="A193" s="177" t="s">
        <v>23</v>
      </c>
      <c r="B193" s="178"/>
      <c r="C193" s="179"/>
      <c r="D193" s="241"/>
      <c r="E193" s="82" t="s">
        <v>22</v>
      </c>
      <c r="F193" s="241"/>
      <c r="G193" s="249" t="s">
        <v>21</v>
      </c>
      <c r="H193" s="250"/>
      <c r="I193" s="251"/>
      <c r="J193" s="255" t="str">
        <f>基本登録!$B$2</f>
        <v>基本登録シートの学校番号に入力して下さい</v>
      </c>
      <c r="K193" s="256"/>
      <c r="L193" s="256"/>
      <c r="M193" s="256"/>
      <c r="N193" s="256"/>
      <c r="O193" s="256"/>
      <c r="P193" s="256"/>
      <c r="Q193" s="256"/>
      <c r="R193" s="256"/>
      <c r="S193" s="256"/>
      <c r="T193" s="257"/>
      <c r="U193" s="83"/>
      <c r="V193" s="236"/>
      <c r="W193" s="237"/>
      <c r="X193" s="238"/>
    </row>
    <row r="194" spans="1:29" ht="9.75" customHeight="1">
      <c r="A194" s="186">
        <f>基本登録!$B$1</f>
        <v>0</v>
      </c>
      <c r="B194" s="187"/>
      <c r="C194" s="188"/>
      <c r="D194" s="252"/>
      <c r="E194" s="258" t="s">
        <v>50</v>
      </c>
      <c r="F194" s="254"/>
      <c r="G194" s="261" t="s">
        <v>20</v>
      </c>
      <c r="H194" s="262"/>
      <c r="I194" s="263"/>
      <c r="J194" s="267">
        <f>基本登録!$B$3</f>
        <v>0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9"/>
      <c r="U194" s="239"/>
      <c r="V194" s="240"/>
      <c r="W194" s="240"/>
      <c r="X194" s="240"/>
    </row>
    <row r="195" spans="1:29" ht="16.5" customHeight="1">
      <c r="A195" s="189"/>
      <c r="B195" s="190"/>
      <c r="C195" s="191"/>
      <c r="D195" s="252"/>
      <c r="E195" s="259"/>
      <c r="F195" s="254"/>
      <c r="G195" s="264"/>
      <c r="H195" s="265"/>
      <c r="I195" s="266"/>
      <c r="J195" s="270"/>
      <c r="K195" s="271"/>
      <c r="L195" s="271"/>
      <c r="M195" s="271"/>
      <c r="N195" s="271"/>
      <c r="O195" s="271"/>
      <c r="P195" s="271"/>
      <c r="Q195" s="271"/>
      <c r="R195" s="271"/>
      <c r="S195" s="271"/>
      <c r="T195" s="272"/>
      <c r="U195" s="241"/>
      <c r="V195" s="243" t="s">
        <v>19</v>
      </c>
      <c r="W195" s="245" t="s">
        <v>11</v>
      </c>
      <c r="X195" s="246"/>
    </row>
    <row r="196" spans="1:29" ht="27" customHeight="1">
      <c r="A196" s="192"/>
      <c r="B196" s="193"/>
      <c r="C196" s="194"/>
      <c r="D196" s="253"/>
      <c r="E196" s="260"/>
      <c r="F196" s="242"/>
      <c r="G196" s="273" t="s">
        <v>18</v>
      </c>
      <c r="H196" s="274"/>
      <c r="I196" s="275"/>
      <c r="J196" s="80" t="s">
        <v>32</v>
      </c>
      <c r="K196" s="81" t="s">
        <v>33</v>
      </c>
      <c r="L196" s="81" t="s">
        <v>34</v>
      </c>
      <c r="M196" s="81" t="s">
        <v>35</v>
      </c>
      <c r="N196" s="81" t="s">
        <v>36</v>
      </c>
      <c r="O196" s="81" t="s">
        <v>37</v>
      </c>
      <c r="P196" s="81" t="s">
        <v>38</v>
      </c>
      <c r="Q196" s="63" t="str">
        <f>IF(AC199="","",AC199)</f>
        <v/>
      </c>
      <c r="R196" s="81" t="s">
        <v>39</v>
      </c>
      <c r="S196" s="58"/>
      <c r="T196" s="59"/>
      <c r="U196" s="242"/>
      <c r="V196" s="244"/>
      <c r="W196" s="247"/>
      <c r="X196" s="248"/>
    </row>
    <row r="197" spans="1:29" ht="4.5" customHeight="1"/>
    <row r="198" spans="1:29" ht="21.75" customHeight="1">
      <c r="A198" s="66" t="s">
        <v>10</v>
      </c>
      <c r="B198" s="276" t="s">
        <v>9</v>
      </c>
      <c r="C198" s="277"/>
      <c r="D198" s="277"/>
      <c r="E198" s="277"/>
      <c r="F198" s="278"/>
      <c r="G198" s="85" t="s">
        <v>8</v>
      </c>
      <c r="H198" s="86"/>
      <c r="I198" s="279" t="str">
        <f>IFERROR(VLOOKUP(D191,基本登録!$B$8:$G$13,5,FALSE),"")</f>
        <v>予選</v>
      </c>
      <c r="J198" s="279"/>
      <c r="K198" s="279"/>
      <c r="L198" s="87"/>
      <c r="M198" s="292" t="str">
        <f>IFERROR(VLOOKUP(D191,基本登録!$B$8:$G$13,6,FALSE),"")</f>
        <v>準決勝</v>
      </c>
      <c r="N198" s="279"/>
      <c r="O198" s="279"/>
      <c r="P198" s="279"/>
      <c r="Q198" s="278"/>
      <c r="R198" s="91"/>
      <c r="S198" s="277"/>
      <c r="T198" s="277"/>
      <c r="U198" s="277"/>
      <c r="V198" s="92"/>
      <c r="W198" s="280" t="s">
        <v>7</v>
      </c>
      <c r="X198" s="281"/>
    </row>
    <row r="199" spans="1:29" ht="21.75" customHeight="1">
      <c r="A199" s="71" t="str">
        <f>基本登録!$A$16</f>
        <v>１</v>
      </c>
      <c r="B199" s="282" t="str">
        <f>IF('都総体（男子）'!AC199="","",VLOOKUP(AC199,都総体!$B:$G,4,FALSE))</f>
        <v/>
      </c>
      <c r="C199" s="283"/>
      <c r="D199" s="283"/>
      <c r="E199" s="283"/>
      <c r="F199" s="284"/>
      <c r="G199" s="72" t="str">
        <f>IF('都総体（男子）'!AC199="","",VLOOKUP(AC199,都総体!$B:$G,5,FALSE))</f>
        <v/>
      </c>
      <c r="H199" s="84"/>
      <c r="I199" s="84"/>
      <c r="J199" s="84"/>
      <c r="K199" s="57"/>
      <c r="L199" s="89"/>
      <c r="M199" s="84"/>
      <c r="N199" s="84"/>
      <c r="O199" s="84"/>
      <c r="P199" s="57"/>
      <c r="Q199" s="89"/>
      <c r="R199" s="84"/>
      <c r="S199" s="84"/>
      <c r="T199" s="84"/>
      <c r="U199" s="57"/>
      <c r="V199" s="89"/>
      <c r="W199" s="177"/>
      <c r="X199" s="179"/>
      <c r="Y199" s="75"/>
      <c r="AC199" s="54" t="str">
        <f>都総体!B17</f>
        <v/>
      </c>
    </row>
    <row r="200" spans="1:29" ht="21.75" customHeight="1">
      <c r="A200" s="66" t="str">
        <f>基本登録!$A$17</f>
        <v>２</v>
      </c>
      <c r="B200" s="282" t="str">
        <f>IF('都総体（男子）'!AC200="","",VLOOKUP(AC200,都総体!$B:$G,4,FALSE))</f>
        <v/>
      </c>
      <c r="C200" s="283"/>
      <c r="D200" s="283"/>
      <c r="E200" s="283"/>
      <c r="F200" s="284"/>
      <c r="G200" s="72" t="str">
        <f>IF('都総体（男子）'!AC200="","",VLOOKUP(AC200,都総体!$B:$G,5,FALSE))</f>
        <v/>
      </c>
      <c r="H200" s="84"/>
      <c r="I200" s="84"/>
      <c r="J200" s="84"/>
      <c r="K200" s="57"/>
      <c r="L200" s="89"/>
      <c r="M200" s="84"/>
      <c r="N200" s="84"/>
      <c r="O200" s="84"/>
      <c r="P200" s="57"/>
      <c r="Q200" s="89"/>
      <c r="R200" s="84"/>
      <c r="S200" s="84"/>
      <c r="T200" s="84"/>
      <c r="U200" s="57"/>
      <c r="V200" s="89"/>
      <c r="W200" s="177"/>
      <c r="X200" s="179"/>
    </row>
    <row r="201" spans="1:29" ht="21.75" customHeight="1">
      <c r="A201" s="66" t="str">
        <f>基本登録!$A$18</f>
        <v>３</v>
      </c>
      <c r="B201" s="282" t="str">
        <f>IF('都総体（男子）'!AC201="","",VLOOKUP(AC201,都総体!$B:$G,4,FALSE))</f>
        <v/>
      </c>
      <c r="C201" s="283"/>
      <c r="D201" s="283"/>
      <c r="E201" s="283"/>
      <c r="F201" s="284"/>
      <c r="G201" s="72" t="str">
        <f>IF('都総体（男子）'!AC201="","",VLOOKUP(AC201,都総体!$B:$G,5,FALSE))</f>
        <v/>
      </c>
      <c r="H201" s="84"/>
      <c r="I201" s="84"/>
      <c r="J201" s="84"/>
      <c r="K201" s="57"/>
      <c r="L201" s="89"/>
      <c r="M201" s="84"/>
      <c r="N201" s="84"/>
      <c r="O201" s="84"/>
      <c r="P201" s="57"/>
      <c r="Q201" s="89"/>
      <c r="R201" s="84"/>
      <c r="S201" s="84"/>
      <c r="T201" s="84"/>
      <c r="U201" s="57"/>
      <c r="V201" s="89"/>
      <c r="W201" s="177"/>
      <c r="X201" s="179"/>
    </row>
    <row r="202" spans="1:29" ht="21.75" customHeight="1">
      <c r="A202" s="66" t="str">
        <f>基本登録!$A$19</f>
        <v>４</v>
      </c>
      <c r="B202" s="282" t="str">
        <f>IF('都総体（男子）'!AC202="","",VLOOKUP(AC202,都総体!$B:$G,4,FALSE))</f>
        <v/>
      </c>
      <c r="C202" s="283"/>
      <c r="D202" s="283"/>
      <c r="E202" s="283"/>
      <c r="F202" s="284"/>
      <c r="G202" s="72" t="str">
        <f>IF('都総体（男子）'!AC202="","",VLOOKUP(AC202,都総体!$B:$G,5,FALSE))</f>
        <v/>
      </c>
      <c r="H202" s="84"/>
      <c r="I202" s="84"/>
      <c r="J202" s="84"/>
      <c r="K202" s="57"/>
      <c r="L202" s="89"/>
      <c r="M202" s="84"/>
      <c r="N202" s="84"/>
      <c r="O202" s="84"/>
      <c r="P202" s="57"/>
      <c r="Q202" s="89"/>
      <c r="R202" s="84"/>
      <c r="S202" s="84"/>
      <c r="T202" s="84"/>
      <c r="U202" s="57"/>
      <c r="V202" s="89"/>
      <c r="W202" s="177"/>
      <c r="X202" s="179"/>
    </row>
    <row r="203" spans="1:29" ht="21.75" customHeight="1">
      <c r="A203" s="66" t="str">
        <f>基本登録!$A$20</f>
        <v>５</v>
      </c>
      <c r="B203" s="282" t="str">
        <f>IF('都総体（男子）'!AC203="","",VLOOKUP(AC203,都総体!$B:$G,4,FALSE))</f>
        <v/>
      </c>
      <c r="C203" s="283"/>
      <c r="D203" s="283"/>
      <c r="E203" s="283"/>
      <c r="F203" s="284"/>
      <c r="G203" s="72" t="str">
        <f>IF('都総体（男子）'!AC203="","",VLOOKUP(AC203,都総体!$B:$G,5,FALSE))</f>
        <v/>
      </c>
      <c r="H203" s="84"/>
      <c r="I203" s="84"/>
      <c r="J203" s="84"/>
      <c r="K203" s="57"/>
      <c r="L203" s="89"/>
      <c r="M203" s="84"/>
      <c r="N203" s="84"/>
      <c r="O203" s="84"/>
      <c r="P203" s="57"/>
      <c r="Q203" s="89"/>
      <c r="R203" s="84"/>
      <c r="S203" s="84"/>
      <c r="T203" s="84"/>
      <c r="U203" s="57"/>
      <c r="V203" s="89"/>
      <c r="W203" s="177"/>
      <c r="X203" s="179"/>
    </row>
    <row r="204" spans="1:29" ht="21.75" customHeight="1">
      <c r="A204" s="66" t="str">
        <f>基本登録!$A$21</f>
        <v>補</v>
      </c>
      <c r="B204" s="282" t="str">
        <f>IF('都総体（男子）'!AC204="","",VLOOKUP(AC204,都総体!$B:$G,4,FALSE))</f>
        <v/>
      </c>
      <c r="C204" s="283"/>
      <c r="D204" s="283"/>
      <c r="E204" s="283"/>
      <c r="F204" s="284"/>
      <c r="G204" s="72" t="str">
        <f>IF('都総体（男子）'!AC204="","",VLOOKUP(AC204,都総体!$B:$G,5,FALSE))</f>
        <v/>
      </c>
      <c r="H204" s="66"/>
      <c r="I204" s="66"/>
      <c r="J204" s="66"/>
      <c r="K204" s="88"/>
      <c r="L204" s="89"/>
      <c r="M204" s="66"/>
      <c r="N204" s="66"/>
      <c r="O204" s="66"/>
      <c r="P204" s="88"/>
      <c r="Q204" s="89"/>
      <c r="R204" s="66"/>
      <c r="S204" s="66"/>
      <c r="T204" s="66"/>
      <c r="U204" s="88"/>
      <c r="V204" s="89"/>
      <c r="W204" s="177"/>
      <c r="X204" s="179"/>
    </row>
    <row r="205" spans="1:29" ht="19.5" customHeight="1">
      <c r="A205" s="177"/>
      <c r="B205" s="285"/>
      <c r="C205" s="285"/>
      <c r="D205" s="285"/>
      <c r="E205" s="285"/>
      <c r="F205" s="285"/>
      <c r="G205" s="286"/>
      <c r="H205" s="280" t="s">
        <v>5</v>
      </c>
      <c r="I205" s="287"/>
      <c r="J205" s="287"/>
      <c r="K205" s="287"/>
      <c r="L205" s="89"/>
      <c r="M205" s="280" t="s">
        <v>5</v>
      </c>
      <c r="N205" s="287"/>
      <c r="O205" s="287"/>
      <c r="P205" s="287"/>
      <c r="Q205" s="89"/>
      <c r="R205" s="280" t="s">
        <v>5</v>
      </c>
      <c r="S205" s="287"/>
      <c r="T205" s="287"/>
      <c r="U205" s="287"/>
      <c r="V205" s="89"/>
      <c r="W205" s="177"/>
      <c r="X205" s="179"/>
    </row>
    <row r="206" spans="1:29" ht="24.75" customHeight="1">
      <c r="A206" s="276" t="s">
        <v>4</v>
      </c>
      <c r="B206" s="279"/>
      <c r="C206" s="279"/>
      <c r="D206" s="279"/>
      <c r="E206" s="279"/>
      <c r="F206" s="279"/>
      <c r="G206" s="278"/>
      <c r="H206" s="177"/>
      <c r="I206" s="178"/>
      <c r="J206" s="178"/>
      <c r="K206" s="178"/>
      <c r="L206" s="179"/>
      <c r="M206" s="177"/>
      <c r="N206" s="178"/>
      <c r="O206" s="178"/>
      <c r="P206" s="178"/>
      <c r="Q206" s="179"/>
      <c r="R206" s="177"/>
      <c r="S206" s="178"/>
      <c r="T206" s="178"/>
      <c r="U206" s="178"/>
      <c r="V206" s="179"/>
      <c r="W206" s="177"/>
      <c r="X206" s="179"/>
    </row>
    <row r="207" spans="1:29" ht="4.5" customHeight="1">
      <c r="A207" s="288"/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</row>
    <row r="208" spans="1:29">
      <c r="A208" s="229" t="s">
        <v>63</v>
      </c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30"/>
      <c r="R208" s="231" t="s">
        <v>3</v>
      </c>
      <c r="S208" s="231"/>
      <c r="T208" s="231"/>
      <c r="U208" s="231"/>
      <c r="V208" s="231"/>
      <c r="W208" s="231"/>
      <c r="X208" s="231"/>
    </row>
    <row r="209" spans="1:29">
      <c r="A209" s="229" t="s">
        <v>2</v>
      </c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90"/>
      <c r="R209" s="231"/>
      <c r="S209" s="231"/>
      <c r="T209" s="231"/>
      <c r="U209" s="231"/>
      <c r="V209" s="231"/>
      <c r="W209" s="231"/>
      <c r="X209" s="231"/>
    </row>
    <row r="210" spans="1:29" ht="39.75" customHeight="1"/>
    <row r="211" spans="1:29" ht="34.5" customHeight="1"/>
    <row r="212" spans="1:29" ht="24.75" customHeight="1">
      <c r="A212" s="169" t="s">
        <v>12</v>
      </c>
      <c r="B212" s="169"/>
      <c r="C212" s="169"/>
      <c r="D212" s="172" t="str">
        <f>$D$2</f>
        <v>基本登録シートの年度に入力して下さい</v>
      </c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3"/>
      <c r="V212" s="249" t="s">
        <v>24</v>
      </c>
      <c r="W212" s="250"/>
      <c r="X212" s="251"/>
    </row>
    <row r="213" spans="1:29" ht="26.25" customHeight="1">
      <c r="A213" s="170"/>
      <c r="B213" s="170"/>
      <c r="C213" s="170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3"/>
      <c r="V213" s="233" t="str">
        <f>IF(VLOOKUP(AC220,都総体!$B:$G,2,FALSE)="","",VLOOKUP(AC220,都総体!$B:$G,2,FALSE))</f>
        <v/>
      </c>
      <c r="W213" s="234"/>
      <c r="X213" s="235"/>
    </row>
    <row r="214" spans="1:29" ht="27" customHeight="1">
      <c r="A214" s="177" t="s">
        <v>23</v>
      </c>
      <c r="B214" s="178"/>
      <c r="C214" s="179"/>
      <c r="D214" s="241"/>
      <c r="E214" s="82" t="s">
        <v>22</v>
      </c>
      <c r="F214" s="241"/>
      <c r="G214" s="249" t="s">
        <v>21</v>
      </c>
      <c r="H214" s="250"/>
      <c r="I214" s="251"/>
      <c r="J214" s="255" t="str">
        <f>基本登録!$B$2</f>
        <v>基本登録シートの学校番号に入力して下さい</v>
      </c>
      <c r="K214" s="256"/>
      <c r="L214" s="256"/>
      <c r="M214" s="256"/>
      <c r="N214" s="256"/>
      <c r="O214" s="256"/>
      <c r="P214" s="256"/>
      <c r="Q214" s="256"/>
      <c r="R214" s="256"/>
      <c r="S214" s="256"/>
      <c r="T214" s="257"/>
      <c r="U214" s="83"/>
      <c r="V214" s="236"/>
      <c r="W214" s="237"/>
      <c r="X214" s="238"/>
    </row>
    <row r="215" spans="1:29" ht="9.75" customHeight="1">
      <c r="A215" s="186">
        <f>基本登録!$B$1</f>
        <v>0</v>
      </c>
      <c r="B215" s="187"/>
      <c r="C215" s="188"/>
      <c r="D215" s="252"/>
      <c r="E215" s="258" t="s">
        <v>50</v>
      </c>
      <c r="F215" s="254"/>
      <c r="G215" s="261" t="s">
        <v>20</v>
      </c>
      <c r="H215" s="262"/>
      <c r="I215" s="263"/>
      <c r="J215" s="267">
        <f>基本登録!$B$3</f>
        <v>0</v>
      </c>
      <c r="K215" s="268"/>
      <c r="L215" s="268"/>
      <c r="M215" s="268"/>
      <c r="N215" s="268"/>
      <c r="O215" s="268"/>
      <c r="P215" s="268"/>
      <c r="Q215" s="268"/>
      <c r="R215" s="268"/>
      <c r="S215" s="268"/>
      <c r="T215" s="269"/>
      <c r="U215" s="239"/>
      <c r="V215" s="240"/>
      <c r="W215" s="240"/>
      <c r="X215" s="240"/>
    </row>
    <row r="216" spans="1:29" ht="16.5" customHeight="1">
      <c r="A216" s="189"/>
      <c r="B216" s="190"/>
      <c r="C216" s="191"/>
      <c r="D216" s="252"/>
      <c r="E216" s="259"/>
      <c r="F216" s="254"/>
      <c r="G216" s="264"/>
      <c r="H216" s="265"/>
      <c r="I216" s="266"/>
      <c r="J216" s="270"/>
      <c r="K216" s="271"/>
      <c r="L216" s="271"/>
      <c r="M216" s="271"/>
      <c r="N216" s="271"/>
      <c r="O216" s="271"/>
      <c r="P216" s="271"/>
      <c r="Q216" s="271"/>
      <c r="R216" s="271"/>
      <c r="S216" s="271"/>
      <c r="T216" s="272"/>
      <c r="U216" s="241"/>
      <c r="V216" s="243" t="s">
        <v>19</v>
      </c>
      <c r="W216" s="245" t="s">
        <v>11</v>
      </c>
      <c r="X216" s="246"/>
    </row>
    <row r="217" spans="1:29" ht="27" customHeight="1">
      <c r="A217" s="192"/>
      <c r="B217" s="193"/>
      <c r="C217" s="194"/>
      <c r="D217" s="253"/>
      <c r="E217" s="260"/>
      <c r="F217" s="242"/>
      <c r="G217" s="273" t="s">
        <v>18</v>
      </c>
      <c r="H217" s="274"/>
      <c r="I217" s="275"/>
      <c r="J217" s="80" t="s">
        <v>32</v>
      </c>
      <c r="K217" s="81" t="s">
        <v>33</v>
      </c>
      <c r="L217" s="81" t="s">
        <v>34</v>
      </c>
      <c r="M217" s="81" t="s">
        <v>35</v>
      </c>
      <c r="N217" s="81" t="s">
        <v>36</v>
      </c>
      <c r="O217" s="81" t="s">
        <v>37</v>
      </c>
      <c r="P217" s="81" t="s">
        <v>38</v>
      </c>
      <c r="Q217" s="63" t="str">
        <f>IF(AC220="","",AC220)</f>
        <v/>
      </c>
      <c r="R217" s="81" t="s">
        <v>39</v>
      </c>
      <c r="S217" s="58"/>
      <c r="T217" s="59"/>
      <c r="U217" s="242"/>
      <c r="V217" s="244"/>
      <c r="W217" s="247"/>
      <c r="X217" s="248"/>
    </row>
    <row r="218" spans="1:29" ht="4.5" customHeight="1"/>
    <row r="219" spans="1:29" ht="21.75" customHeight="1">
      <c r="A219" s="66" t="s">
        <v>10</v>
      </c>
      <c r="B219" s="276" t="s">
        <v>9</v>
      </c>
      <c r="C219" s="277"/>
      <c r="D219" s="277"/>
      <c r="E219" s="277"/>
      <c r="F219" s="278"/>
      <c r="G219" s="85" t="s">
        <v>8</v>
      </c>
      <c r="H219" s="86"/>
      <c r="I219" s="279" t="str">
        <f>IFERROR(VLOOKUP(D212,基本登録!$B$8:$G$13,5,FALSE),"")</f>
        <v>予選</v>
      </c>
      <c r="J219" s="279"/>
      <c r="K219" s="279"/>
      <c r="L219" s="87"/>
      <c r="M219" s="292" t="str">
        <f>IFERROR(VLOOKUP(D212,基本登録!$B$8:$G$13,6,FALSE),"")</f>
        <v>準決勝</v>
      </c>
      <c r="N219" s="279"/>
      <c r="O219" s="279"/>
      <c r="P219" s="279"/>
      <c r="Q219" s="278"/>
      <c r="R219" s="91"/>
      <c r="S219" s="277"/>
      <c r="T219" s="277"/>
      <c r="U219" s="277"/>
      <c r="V219" s="92"/>
      <c r="W219" s="280" t="s">
        <v>7</v>
      </c>
      <c r="X219" s="281"/>
    </row>
    <row r="220" spans="1:29" ht="21.75" customHeight="1">
      <c r="A220" s="71" t="str">
        <f>基本登録!$A$16</f>
        <v>１</v>
      </c>
      <c r="B220" s="282" t="str">
        <f>IF('都総体（男子）'!AC220="","",VLOOKUP(AC220,都総体!$B:$G,4,FALSE))</f>
        <v/>
      </c>
      <c r="C220" s="283"/>
      <c r="D220" s="283"/>
      <c r="E220" s="283"/>
      <c r="F220" s="284"/>
      <c r="G220" s="72" t="str">
        <f>IF('都総体（男子）'!AC220="","",VLOOKUP(AC220,都総体!$B:$G,5,FALSE))</f>
        <v/>
      </c>
      <c r="H220" s="84"/>
      <c r="I220" s="84"/>
      <c r="J220" s="84"/>
      <c r="K220" s="57"/>
      <c r="L220" s="89"/>
      <c r="M220" s="84"/>
      <c r="N220" s="84"/>
      <c r="O220" s="84"/>
      <c r="P220" s="57"/>
      <c r="Q220" s="89"/>
      <c r="R220" s="84"/>
      <c r="S220" s="84"/>
      <c r="T220" s="84"/>
      <c r="U220" s="57"/>
      <c r="V220" s="89"/>
      <c r="W220" s="177"/>
      <c r="X220" s="179"/>
      <c r="Y220" s="75"/>
      <c r="AC220" s="54" t="str">
        <f>都総体!B18</f>
        <v/>
      </c>
    </row>
    <row r="221" spans="1:29" ht="21.75" customHeight="1">
      <c r="A221" s="66" t="str">
        <f>基本登録!$A$17</f>
        <v>２</v>
      </c>
      <c r="B221" s="282" t="str">
        <f>IF('都総体（男子）'!AC221="","",VLOOKUP(AC221,都総体!$B:$G,4,FALSE))</f>
        <v/>
      </c>
      <c r="C221" s="283"/>
      <c r="D221" s="283"/>
      <c r="E221" s="283"/>
      <c r="F221" s="284"/>
      <c r="G221" s="72" t="str">
        <f>IF('都総体（男子）'!AC221="","",VLOOKUP(AC221,都総体!$B:$G,5,FALSE))</f>
        <v/>
      </c>
      <c r="H221" s="84"/>
      <c r="I221" s="84"/>
      <c r="J221" s="84"/>
      <c r="K221" s="57"/>
      <c r="L221" s="89"/>
      <c r="M221" s="84"/>
      <c r="N221" s="84"/>
      <c r="O221" s="84"/>
      <c r="P221" s="57"/>
      <c r="Q221" s="89"/>
      <c r="R221" s="84"/>
      <c r="S221" s="84"/>
      <c r="T221" s="84"/>
      <c r="U221" s="57"/>
      <c r="V221" s="89"/>
      <c r="W221" s="177"/>
      <c r="X221" s="179"/>
    </row>
    <row r="222" spans="1:29" ht="21.75" customHeight="1">
      <c r="A222" s="66" t="str">
        <f>基本登録!$A$18</f>
        <v>３</v>
      </c>
      <c r="B222" s="282" t="str">
        <f>IF('都総体（男子）'!AC222="","",VLOOKUP(AC222,都総体!$B:$G,4,FALSE))</f>
        <v/>
      </c>
      <c r="C222" s="283"/>
      <c r="D222" s="283"/>
      <c r="E222" s="283"/>
      <c r="F222" s="284"/>
      <c r="G222" s="72" t="str">
        <f>IF('都総体（男子）'!AC222="","",VLOOKUP(AC222,都総体!$B:$G,5,FALSE))</f>
        <v/>
      </c>
      <c r="H222" s="84"/>
      <c r="I222" s="84"/>
      <c r="J222" s="84"/>
      <c r="K222" s="57"/>
      <c r="L222" s="89"/>
      <c r="M222" s="84"/>
      <c r="N222" s="84"/>
      <c r="O222" s="84"/>
      <c r="P222" s="57"/>
      <c r="Q222" s="89"/>
      <c r="R222" s="84"/>
      <c r="S222" s="84"/>
      <c r="T222" s="84"/>
      <c r="U222" s="57"/>
      <c r="V222" s="89"/>
      <c r="W222" s="177"/>
      <c r="X222" s="179"/>
    </row>
    <row r="223" spans="1:29" ht="21.75" customHeight="1">
      <c r="A223" s="66" t="str">
        <f>基本登録!$A$19</f>
        <v>４</v>
      </c>
      <c r="B223" s="282" t="str">
        <f>IF('都総体（男子）'!AC223="","",VLOOKUP(AC223,都総体!$B:$G,4,FALSE))</f>
        <v/>
      </c>
      <c r="C223" s="283"/>
      <c r="D223" s="283"/>
      <c r="E223" s="283"/>
      <c r="F223" s="284"/>
      <c r="G223" s="72" t="str">
        <f>IF('都総体（男子）'!AC223="","",VLOOKUP(AC223,都総体!$B:$G,5,FALSE))</f>
        <v/>
      </c>
      <c r="H223" s="84"/>
      <c r="I223" s="84"/>
      <c r="J223" s="84"/>
      <c r="K223" s="57"/>
      <c r="L223" s="89"/>
      <c r="M223" s="84"/>
      <c r="N223" s="84"/>
      <c r="O223" s="84"/>
      <c r="P223" s="57"/>
      <c r="Q223" s="89"/>
      <c r="R223" s="84"/>
      <c r="S223" s="84"/>
      <c r="T223" s="84"/>
      <c r="U223" s="57"/>
      <c r="V223" s="89"/>
      <c r="W223" s="177"/>
      <c r="X223" s="179"/>
    </row>
    <row r="224" spans="1:29" ht="21.75" customHeight="1">
      <c r="A224" s="66" t="str">
        <f>基本登録!$A$20</f>
        <v>５</v>
      </c>
      <c r="B224" s="282" t="str">
        <f>IF('都総体（男子）'!AC224="","",VLOOKUP(AC224,都総体!$B:$G,4,FALSE))</f>
        <v/>
      </c>
      <c r="C224" s="283"/>
      <c r="D224" s="283"/>
      <c r="E224" s="283"/>
      <c r="F224" s="284"/>
      <c r="G224" s="72" t="str">
        <f>IF('都総体（男子）'!AC224="","",VLOOKUP(AC224,都総体!$B:$G,5,FALSE))</f>
        <v/>
      </c>
      <c r="H224" s="84"/>
      <c r="I224" s="84"/>
      <c r="J224" s="84"/>
      <c r="K224" s="57"/>
      <c r="L224" s="89"/>
      <c r="M224" s="84"/>
      <c r="N224" s="84"/>
      <c r="O224" s="84"/>
      <c r="P224" s="57"/>
      <c r="Q224" s="89"/>
      <c r="R224" s="84"/>
      <c r="S224" s="84"/>
      <c r="T224" s="84"/>
      <c r="U224" s="57"/>
      <c r="V224" s="89"/>
      <c r="W224" s="177"/>
      <c r="X224" s="179"/>
    </row>
    <row r="225" spans="1:24" ht="21.75" customHeight="1">
      <c r="A225" s="66" t="str">
        <f>基本登録!$A$21</f>
        <v>補</v>
      </c>
      <c r="B225" s="282" t="str">
        <f>IF('都総体（男子）'!AC225="","",VLOOKUP(AC225,都総体!$B:$G,4,FALSE))</f>
        <v/>
      </c>
      <c r="C225" s="283"/>
      <c r="D225" s="283"/>
      <c r="E225" s="283"/>
      <c r="F225" s="284"/>
      <c r="G225" s="72" t="str">
        <f>IF('都総体（男子）'!AC225="","",VLOOKUP(AC225,都総体!$B:$G,5,FALSE))</f>
        <v/>
      </c>
      <c r="H225" s="66"/>
      <c r="I225" s="66"/>
      <c r="J225" s="66"/>
      <c r="K225" s="88"/>
      <c r="L225" s="89"/>
      <c r="M225" s="66"/>
      <c r="N225" s="66"/>
      <c r="O225" s="66"/>
      <c r="P225" s="88"/>
      <c r="Q225" s="89"/>
      <c r="R225" s="66"/>
      <c r="S225" s="66"/>
      <c r="T225" s="66"/>
      <c r="U225" s="88"/>
      <c r="V225" s="89"/>
      <c r="W225" s="177"/>
      <c r="X225" s="179"/>
    </row>
    <row r="226" spans="1:24" ht="19.5" customHeight="1">
      <c r="A226" s="177"/>
      <c r="B226" s="285"/>
      <c r="C226" s="285"/>
      <c r="D226" s="285"/>
      <c r="E226" s="285"/>
      <c r="F226" s="285"/>
      <c r="G226" s="286"/>
      <c r="H226" s="280" t="s">
        <v>5</v>
      </c>
      <c r="I226" s="287"/>
      <c r="J226" s="287"/>
      <c r="K226" s="287"/>
      <c r="L226" s="89"/>
      <c r="M226" s="280" t="s">
        <v>5</v>
      </c>
      <c r="N226" s="287"/>
      <c r="O226" s="287"/>
      <c r="P226" s="287"/>
      <c r="Q226" s="89"/>
      <c r="R226" s="280" t="s">
        <v>5</v>
      </c>
      <c r="S226" s="287"/>
      <c r="T226" s="287"/>
      <c r="U226" s="287"/>
      <c r="V226" s="89"/>
      <c r="W226" s="177"/>
      <c r="X226" s="179"/>
    </row>
    <row r="227" spans="1:24" ht="24.75" customHeight="1">
      <c r="A227" s="276" t="s">
        <v>4</v>
      </c>
      <c r="B227" s="279"/>
      <c r="C227" s="279"/>
      <c r="D227" s="279"/>
      <c r="E227" s="279"/>
      <c r="F227" s="279"/>
      <c r="G227" s="278"/>
      <c r="H227" s="177"/>
      <c r="I227" s="178"/>
      <c r="J227" s="178"/>
      <c r="K227" s="178"/>
      <c r="L227" s="179"/>
      <c r="M227" s="177"/>
      <c r="N227" s="178"/>
      <c r="O227" s="178"/>
      <c r="P227" s="178"/>
      <c r="Q227" s="179"/>
      <c r="R227" s="177"/>
      <c r="S227" s="178"/>
      <c r="T227" s="178"/>
      <c r="U227" s="178"/>
      <c r="V227" s="179"/>
      <c r="W227" s="177"/>
      <c r="X227" s="179"/>
    </row>
    <row r="228" spans="1:24" ht="4.5" customHeight="1">
      <c r="A228" s="288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</row>
    <row r="229" spans="1:24">
      <c r="A229" s="229" t="s">
        <v>63</v>
      </c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30"/>
      <c r="R229" s="231" t="s">
        <v>3</v>
      </c>
      <c r="S229" s="231"/>
      <c r="T229" s="231"/>
      <c r="U229" s="231"/>
      <c r="V229" s="231"/>
      <c r="W229" s="231"/>
      <c r="X229" s="231"/>
    </row>
    <row r="230" spans="1:24">
      <c r="A230" s="229" t="s">
        <v>2</v>
      </c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90"/>
      <c r="R230" s="231"/>
      <c r="S230" s="231"/>
      <c r="T230" s="231"/>
      <c r="U230" s="231"/>
      <c r="V230" s="231"/>
      <c r="W230" s="231"/>
      <c r="X230" s="231"/>
    </row>
    <row r="231" spans="1:24" ht="39.75" customHeight="1"/>
    <row r="232" spans="1:24" ht="34.5" customHeight="1"/>
    <row r="233" spans="1:24" ht="24.75" customHeight="1">
      <c r="A233" s="169" t="s">
        <v>12</v>
      </c>
      <c r="B233" s="169"/>
      <c r="C233" s="169"/>
      <c r="D233" s="172" t="str">
        <f>$D$2</f>
        <v>基本登録シートの年度に入力して下さい</v>
      </c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3"/>
      <c r="V233" s="249" t="s">
        <v>24</v>
      </c>
      <c r="W233" s="250"/>
      <c r="X233" s="251"/>
    </row>
    <row r="234" spans="1:24" ht="26.25" customHeight="1">
      <c r="A234" s="170"/>
      <c r="B234" s="170"/>
      <c r="C234" s="170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3"/>
      <c r="V234" s="233" t="str">
        <f>IF(VLOOKUP(AC241,都総体!$B:$G,2,FALSE)="","",VLOOKUP(AC241,都総体!$B:$G,2,FALSE))</f>
        <v/>
      </c>
      <c r="W234" s="234"/>
      <c r="X234" s="235"/>
    </row>
    <row r="235" spans="1:24" ht="27" customHeight="1">
      <c r="A235" s="177" t="s">
        <v>23</v>
      </c>
      <c r="B235" s="178"/>
      <c r="C235" s="179"/>
      <c r="D235" s="241"/>
      <c r="E235" s="82" t="s">
        <v>22</v>
      </c>
      <c r="F235" s="241"/>
      <c r="G235" s="249" t="s">
        <v>21</v>
      </c>
      <c r="H235" s="250"/>
      <c r="I235" s="251"/>
      <c r="J235" s="255" t="str">
        <f>基本登録!$B$2</f>
        <v>基本登録シートの学校番号に入力して下さい</v>
      </c>
      <c r="K235" s="256"/>
      <c r="L235" s="256"/>
      <c r="M235" s="256"/>
      <c r="N235" s="256"/>
      <c r="O235" s="256"/>
      <c r="P235" s="256"/>
      <c r="Q235" s="256"/>
      <c r="R235" s="256"/>
      <c r="S235" s="256"/>
      <c r="T235" s="257"/>
      <c r="U235" s="83"/>
      <c r="V235" s="236"/>
      <c r="W235" s="237"/>
      <c r="X235" s="238"/>
    </row>
    <row r="236" spans="1:24" ht="9.75" customHeight="1">
      <c r="A236" s="186">
        <f>基本登録!$B$1</f>
        <v>0</v>
      </c>
      <c r="B236" s="187"/>
      <c r="C236" s="188"/>
      <c r="D236" s="252"/>
      <c r="E236" s="258" t="s">
        <v>50</v>
      </c>
      <c r="F236" s="254"/>
      <c r="G236" s="261" t="s">
        <v>20</v>
      </c>
      <c r="H236" s="262"/>
      <c r="I236" s="263"/>
      <c r="J236" s="267">
        <f>基本登録!$B$3</f>
        <v>0</v>
      </c>
      <c r="K236" s="268"/>
      <c r="L236" s="268"/>
      <c r="M236" s="268"/>
      <c r="N236" s="268"/>
      <c r="O236" s="268"/>
      <c r="P236" s="268"/>
      <c r="Q236" s="268"/>
      <c r="R236" s="268"/>
      <c r="S236" s="268"/>
      <c r="T236" s="269"/>
      <c r="U236" s="239"/>
      <c r="V236" s="240"/>
      <c r="W236" s="240"/>
      <c r="X236" s="240"/>
    </row>
    <row r="237" spans="1:24" ht="16.5" customHeight="1">
      <c r="A237" s="189"/>
      <c r="B237" s="190"/>
      <c r="C237" s="191"/>
      <c r="D237" s="252"/>
      <c r="E237" s="259"/>
      <c r="F237" s="254"/>
      <c r="G237" s="264"/>
      <c r="H237" s="265"/>
      <c r="I237" s="266"/>
      <c r="J237" s="270"/>
      <c r="K237" s="271"/>
      <c r="L237" s="271"/>
      <c r="M237" s="271"/>
      <c r="N237" s="271"/>
      <c r="O237" s="271"/>
      <c r="P237" s="271"/>
      <c r="Q237" s="271"/>
      <c r="R237" s="271"/>
      <c r="S237" s="271"/>
      <c r="T237" s="272"/>
      <c r="U237" s="241"/>
      <c r="V237" s="243" t="s">
        <v>19</v>
      </c>
      <c r="W237" s="245" t="s">
        <v>11</v>
      </c>
      <c r="X237" s="246"/>
    </row>
    <row r="238" spans="1:24" ht="27" customHeight="1">
      <c r="A238" s="192"/>
      <c r="B238" s="193"/>
      <c r="C238" s="194"/>
      <c r="D238" s="253"/>
      <c r="E238" s="260"/>
      <c r="F238" s="242"/>
      <c r="G238" s="273" t="s">
        <v>18</v>
      </c>
      <c r="H238" s="274"/>
      <c r="I238" s="275"/>
      <c r="J238" s="80" t="s">
        <v>32</v>
      </c>
      <c r="K238" s="81" t="s">
        <v>33</v>
      </c>
      <c r="L238" s="81" t="s">
        <v>34</v>
      </c>
      <c r="M238" s="81" t="s">
        <v>35</v>
      </c>
      <c r="N238" s="81" t="s">
        <v>36</v>
      </c>
      <c r="O238" s="81" t="s">
        <v>37</v>
      </c>
      <c r="P238" s="81" t="s">
        <v>38</v>
      </c>
      <c r="Q238" s="63" t="str">
        <f>IF(AC241="","",AC241)</f>
        <v/>
      </c>
      <c r="R238" s="81" t="s">
        <v>39</v>
      </c>
      <c r="S238" s="58"/>
      <c r="T238" s="59"/>
      <c r="U238" s="242"/>
      <c r="V238" s="244"/>
      <c r="W238" s="247"/>
      <c r="X238" s="248"/>
    </row>
    <row r="239" spans="1:24" ht="4.5" customHeight="1"/>
    <row r="240" spans="1:24" ht="21.75" customHeight="1">
      <c r="A240" s="66" t="s">
        <v>10</v>
      </c>
      <c r="B240" s="276" t="s">
        <v>9</v>
      </c>
      <c r="C240" s="277"/>
      <c r="D240" s="277"/>
      <c r="E240" s="277"/>
      <c r="F240" s="278"/>
      <c r="G240" s="85" t="s">
        <v>8</v>
      </c>
      <c r="H240" s="86"/>
      <c r="I240" s="279" t="str">
        <f>IFERROR(VLOOKUP(D233,基本登録!$B$8:$G$13,5,FALSE),"")</f>
        <v>予選</v>
      </c>
      <c r="J240" s="279"/>
      <c r="K240" s="279"/>
      <c r="L240" s="87"/>
      <c r="M240" s="292" t="str">
        <f>IFERROR(VLOOKUP(D233,基本登録!$B$8:$G$13,6,FALSE),"")</f>
        <v>準決勝</v>
      </c>
      <c r="N240" s="279"/>
      <c r="O240" s="279"/>
      <c r="P240" s="279"/>
      <c r="Q240" s="278"/>
      <c r="R240" s="91"/>
      <c r="S240" s="277"/>
      <c r="T240" s="277"/>
      <c r="U240" s="277"/>
      <c r="V240" s="92"/>
      <c r="W240" s="280" t="s">
        <v>7</v>
      </c>
      <c r="X240" s="281"/>
    </row>
    <row r="241" spans="1:29" ht="21.75" customHeight="1">
      <c r="A241" s="71" t="str">
        <f>基本登録!$A$16</f>
        <v>１</v>
      </c>
      <c r="B241" s="282" t="str">
        <f>IF('都総体（男子）'!AC241="","",VLOOKUP(AC241,都総体!$B:$G,4,FALSE))</f>
        <v/>
      </c>
      <c r="C241" s="283"/>
      <c r="D241" s="283"/>
      <c r="E241" s="283"/>
      <c r="F241" s="284"/>
      <c r="G241" s="72" t="str">
        <f>IF('都総体（男子）'!AC241="","",VLOOKUP(AC241,都総体!$B:$G,5,FALSE))</f>
        <v/>
      </c>
      <c r="H241" s="84"/>
      <c r="I241" s="84"/>
      <c r="J241" s="84"/>
      <c r="K241" s="57"/>
      <c r="L241" s="89"/>
      <c r="M241" s="84"/>
      <c r="N241" s="84"/>
      <c r="O241" s="84"/>
      <c r="P241" s="57"/>
      <c r="Q241" s="89"/>
      <c r="R241" s="84"/>
      <c r="S241" s="84"/>
      <c r="T241" s="84"/>
      <c r="U241" s="57"/>
      <c r="V241" s="89"/>
      <c r="W241" s="177"/>
      <c r="X241" s="179"/>
      <c r="Y241" s="75"/>
      <c r="AC241" s="54" t="str">
        <f>都総体!B19</f>
        <v/>
      </c>
    </row>
    <row r="242" spans="1:29" ht="21.75" customHeight="1">
      <c r="A242" s="66" t="str">
        <f>基本登録!$A$17</f>
        <v>２</v>
      </c>
      <c r="B242" s="282" t="str">
        <f>IF('都総体（男子）'!AC242="","",VLOOKUP(AC242,都総体!$B:$G,4,FALSE))</f>
        <v/>
      </c>
      <c r="C242" s="283"/>
      <c r="D242" s="283"/>
      <c r="E242" s="283"/>
      <c r="F242" s="284"/>
      <c r="G242" s="72" t="str">
        <f>IF('都総体（男子）'!AC242="","",VLOOKUP(AC242,都総体!$B:$G,5,FALSE))</f>
        <v/>
      </c>
      <c r="H242" s="84"/>
      <c r="I242" s="84"/>
      <c r="J242" s="84"/>
      <c r="K242" s="57"/>
      <c r="L242" s="89"/>
      <c r="M242" s="84"/>
      <c r="N242" s="84"/>
      <c r="O242" s="84"/>
      <c r="P242" s="57"/>
      <c r="Q242" s="89"/>
      <c r="R242" s="84"/>
      <c r="S242" s="84"/>
      <c r="T242" s="84"/>
      <c r="U242" s="57"/>
      <c r="V242" s="89"/>
      <c r="W242" s="177"/>
      <c r="X242" s="179"/>
    </row>
    <row r="243" spans="1:29" ht="21.75" customHeight="1">
      <c r="A243" s="66" t="str">
        <f>基本登録!$A$18</f>
        <v>３</v>
      </c>
      <c r="B243" s="282" t="str">
        <f>IF('都総体（男子）'!AC243="","",VLOOKUP(AC243,都総体!$B:$G,4,FALSE))</f>
        <v/>
      </c>
      <c r="C243" s="283"/>
      <c r="D243" s="283"/>
      <c r="E243" s="283"/>
      <c r="F243" s="284"/>
      <c r="G243" s="72" t="str">
        <f>IF('都総体（男子）'!AC243="","",VLOOKUP(AC243,都総体!$B:$G,5,FALSE))</f>
        <v/>
      </c>
      <c r="H243" s="84"/>
      <c r="I243" s="84"/>
      <c r="J243" s="84"/>
      <c r="K243" s="57"/>
      <c r="L243" s="89"/>
      <c r="M243" s="84"/>
      <c r="N243" s="84"/>
      <c r="O243" s="84"/>
      <c r="P243" s="57"/>
      <c r="Q243" s="89"/>
      <c r="R243" s="84"/>
      <c r="S243" s="84"/>
      <c r="T243" s="84"/>
      <c r="U243" s="57"/>
      <c r="V243" s="89"/>
      <c r="W243" s="177"/>
      <c r="X243" s="179"/>
    </row>
    <row r="244" spans="1:29" ht="21.75" customHeight="1">
      <c r="A244" s="66" t="str">
        <f>基本登録!$A$19</f>
        <v>４</v>
      </c>
      <c r="B244" s="282" t="str">
        <f>IF('都総体（男子）'!AC244="","",VLOOKUP(AC244,都総体!$B:$G,4,FALSE))</f>
        <v/>
      </c>
      <c r="C244" s="283"/>
      <c r="D244" s="283"/>
      <c r="E244" s="283"/>
      <c r="F244" s="284"/>
      <c r="G244" s="72" t="str">
        <f>IF('都総体（男子）'!AC244="","",VLOOKUP(AC244,都総体!$B:$G,5,FALSE))</f>
        <v/>
      </c>
      <c r="H244" s="84"/>
      <c r="I244" s="84"/>
      <c r="J244" s="84"/>
      <c r="K244" s="57"/>
      <c r="L244" s="89"/>
      <c r="M244" s="84"/>
      <c r="N244" s="84"/>
      <c r="O244" s="84"/>
      <c r="P244" s="57"/>
      <c r="Q244" s="89"/>
      <c r="R244" s="84"/>
      <c r="S244" s="84"/>
      <c r="T244" s="84"/>
      <c r="U244" s="57"/>
      <c r="V244" s="89"/>
      <c r="W244" s="177"/>
      <c r="X244" s="179"/>
    </row>
    <row r="245" spans="1:29" ht="21.75" customHeight="1">
      <c r="A245" s="66" t="str">
        <f>基本登録!$A$20</f>
        <v>５</v>
      </c>
      <c r="B245" s="282" t="str">
        <f>IF('都総体（男子）'!AC245="","",VLOOKUP(AC245,都総体!$B:$G,4,FALSE))</f>
        <v/>
      </c>
      <c r="C245" s="283"/>
      <c r="D245" s="283"/>
      <c r="E245" s="283"/>
      <c r="F245" s="284"/>
      <c r="G245" s="72" t="str">
        <f>IF('都総体（男子）'!AC245="","",VLOOKUP(AC245,都総体!$B:$G,5,FALSE))</f>
        <v/>
      </c>
      <c r="H245" s="84"/>
      <c r="I245" s="84"/>
      <c r="J245" s="84"/>
      <c r="K245" s="57"/>
      <c r="L245" s="89"/>
      <c r="M245" s="84"/>
      <c r="N245" s="84"/>
      <c r="O245" s="84"/>
      <c r="P245" s="57"/>
      <c r="Q245" s="89"/>
      <c r="R245" s="84"/>
      <c r="S245" s="84"/>
      <c r="T245" s="84"/>
      <c r="U245" s="57"/>
      <c r="V245" s="89"/>
      <c r="W245" s="177"/>
      <c r="X245" s="179"/>
    </row>
    <row r="246" spans="1:29" ht="21.75" customHeight="1">
      <c r="A246" s="66" t="str">
        <f>基本登録!$A$21</f>
        <v>補</v>
      </c>
      <c r="B246" s="282" t="str">
        <f>IF('都総体（男子）'!AC246="","",VLOOKUP(AC246,都総体!$B:$G,4,FALSE))</f>
        <v/>
      </c>
      <c r="C246" s="283"/>
      <c r="D246" s="283"/>
      <c r="E246" s="283"/>
      <c r="F246" s="284"/>
      <c r="G246" s="72" t="str">
        <f>IF('都総体（男子）'!AC246="","",VLOOKUP(AC246,都総体!$B:$G,5,FALSE))</f>
        <v/>
      </c>
      <c r="H246" s="66"/>
      <c r="I246" s="66"/>
      <c r="J246" s="66"/>
      <c r="K246" s="88"/>
      <c r="L246" s="89"/>
      <c r="M246" s="66"/>
      <c r="N246" s="66"/>
      <c r="O246" s="66"/>
      <c r="P246" s="88"/>
      <c r="Q246" s="89"/>
      <c r="R246" s="66"/>
      <c r="S246" s="66"/>
      <c r="T246" s="66"/>
      <c r="U246" s="88"/>
      <c r="V246" s="89"/>
      <c r="W246" s="177"/>
      <c r="X246" s="179"/>
    </row>
    <row r="247" spans="1:29" ht="19.5" customHeight="1">
      <c r="A247" s="177"/>
      <c r="B247" s="285"/>
      <c r="C247" s="285"/>
      <c r="D247" s="285"/>
      <c r="E247" s="285"/>
      <c r="F247" s="285"/>
      <c r="G247" s="286"/>
      <c r="H247" s="280" t="s">
        <v>5</v>
      </c>
      <c r="I247" s="287"/>
      <c r="J247" s="287"/>
      <c r="K247" s="287"/>
      <c r="L247" s="89"/>
      <c r="M247" s="280" t="s">
        <v>5</v>
      </c>
      <c r="N247" s="287"/>
      <c r="O247" s="287"/>
      <c r="P247" s="287"/>
      <c r="Q247" s="89"/>
      <c r="R247" s="280" t="s">
        <v>5</v>
      </c>
      <c r="S247" s="287"/>
      <c r="T247" s="287"/>
      <c r="U247" s="287"/>
      <c r="V247" s="89"/>
      <c r="W247" s="177"/>
      <c r="X247" s="179"/>
    </row>
    <row r="248" spans="1:29" ht="24.75" customHeight="1">
      <c r="A248" s="276" t="s">
        <v>4</v>
      </c>
      <c r="B248" s="279"/>
      <c r="C248" s="279"/>
      <c r="D248" s="279"/>
      <c r="E248" s="279"/>
      <c r="F248" s="279"/>
      <c r="G248" s="278"/>
      <c r="H248" s="177"/>
      <c r="I248" s="178"/>
      <c r="J248" s="178"/>
      <c r="K248" s="178"/>
      <c r="L248" s="179"/>
      <c r="M248" s="177"/>
      <c r="N248" s="178"/>
      <c r="O248" s="178"/>
      <c r="P248" s="178"/>
      <c r="Q248" s="179"/>
      <c r="R248" s="177"/>
      <c r="S248" s="178"/>
      <c r="T248" s="178"/>
      <c r="U248" s="178"/>
      <c r="V248" s="179"/>
      <c r="W248" s="177"/>
      <c r="X248" s="179"/>
    </row>
    <row r="249" spans="1:29" ht="4.5" customHeight="1">
      <c r="A249" s="288"/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</row>
    <row r="250" spans="1:29">
      <c r="A250" s="229" t="s">
        <v>63</v>
      </c>
      <c r="B250" s="229"/>
      <c r="C250" s="229"/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30"/>
      <c r="R250" s="231" t="s">
        <v>3</v>
      </c>
      <c r="S250" s="231"/>
      <c r="T250" s="231"/>
      <c r="U250" s="231"/>
      <c r="V250" s="231"/>
      <c r="W250" s="231"/>
      <c r="X250" s="231"/>
    </row>
    <row r="251" spans="1:29">
      <c r="A251" s="229" t="s">
        <v>2</v>
      </c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90"/>
      <c r="R251" s="231"/>
      <c r="S251" s="231"/>
      <c r="T251" s="231"/>
      <c r="U251" s="231"/>
      <c r="V251" s="231"/>
      <c r="W251" s="231"/>
      <c r="X251" s="231"/>
    </row>
    <row r="252" spans="1:29" ht="39.75" customHeight="1"/>
    <row r="253" spans="1:29" ht="34.5" customHeight="1"/>
    <row r="254" spans="1:29" ht="24.75" customHeight="1">
      <c r="A254" s="169" t="s">
        <v>12</v>
      </c>
      <c r="B254" s="169"/>
      <c r="C254" s="169"/>
      <c r="D254" s="172" t="str">
        <f>$D$2</f>
        <v>基本登録シートの年度に入力して下さい</v>
      </c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3"/>
      <c r="V254" s="249" t="s">
        <v>24</v>
      </c>
      <c r="W254" s="250"/>
      <c r="X254" s="251"/>
    </row>
    <row r="255" spans="1:29" ht="26.25" customHeight="1">
      <c r="A255" s="170"/>
      <c r="B255" s="170"/>
      <c r="C255" s="170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3"/>
      <c r="V255" s="233" t="str">
        <f>IF(VLOOKUP(AC262,都総体!$B:$G,2,FALSE)="","",VLOOKUP(AC262,都総体!$B:$G,2,FALSE))</f>
        <v/>
      </c>
      <c r="W255" s="234"/>
      <c r="X255" s="235"/>
    </row>
    <row r="256" spans="1:29" ht="27" customHeight="1">
      <c r="A256" s="177" t="s">
        <v>23</v>
      </c>
      <c r="B256" s="178"/>
      <c r="C256" s="179"/>
      <c r="D256" s="241"/>
      <c r="E256" s="82" t="s">
        <v>22</v>
      </c>
      <c r="F256" s="241"/>
      <c r="G256" s="249" t="s">
        <v>21</v>
      </c>
      <c r="H256" s="250"/>
      <c r="I256" s="251"/>
      <c r="J256" s="255" t="str">
        <f>基本登録!$B$2</f>
        <v>基本登録シートの学校番号に入力して下さい</v>
      </c>
      <c r="K256" s="256"/>
      <c r="L256" s="256"/>
      <c r="M256" s="256"/>
      <c r="N256" s="256"/>
      <c r="O256" s="256"/>
      <c r="P256" s="256"/>
      <c r="Q256" s="256"/>
      <c r="R256" s="256"/>
      <c r="S256" s="256"/>
      <c r="T256" s="257"/>
      <c r="U256" s="83"/>
      <c r="V256" s="236"/>
      <c r="W256" s="237"/>
      <c r="X256" s="238"/>
    </row>
    <row r="257" spans="1:29" ht="9.75" customHeight="1">
      <c r="A257" s="186">
        <f>基本登録!$B$1</f>
        <v>0</v>
      </c>
      <c r="B257" s="187"/>
      <c r="C257" s="188"/>
      <c r="D257" s="252"/>
      <c r="E257" s="258" t="s">
        <v>50</v>
      </c>
      <c r="F257" s="254"/>
      <c r="G257" s="261" t="s">
        <v>20</v>
      </c>
      <c r="H257" s="262"/>
      <c r="I257" s="263"/>
      <c r="J257" s="267">
        <f>基本登録!$B$3</f>
        <v>0</v>
      </c>
      <c r="K257" s="268"/>
      <c r="L257" s="268"/>
      <c r="M257" s="268"/>
      <c r="N257" s="268"/>
      <c r="O257" s="268"/>
      <c r="P257" s="268"/>
      <c r="Q257" s="268"/>
      <c r="R257" s="268"/>
      <c r="S257" s="268"/>
      <c r="T257" s="269"/>
      <c r="U257" s="239"/>
      <c r="V257" s="240"/>
      <c r="W257" s="240"/>
      <c r="X257" s="240"/>
    </row>
    <row r="258" spans="1:29" ht="16.5" customHeight="1">
      <c r="A258" s="189"/>
      <c r="B258" s="190"/>
      <c r="C258" s="191"/>
      <c r="D258" s="252"/>
      <c r="E258" s="259"/>
      <c r="F258" s="254"/>
      <c r="G258" s="264"/>
      <c r="H258" s="265"/>
      <c r="I258" s="266"/>
      <c r="J258" s="270"/>
      <c r="K258" s="271"/>
      <c r="L258" s="271"/>
      <c r="M258" s="271"/>
      <c r="N258" s="271"/>
      <c r="O258" s="271"/>
      <c r="P258" s="271"/>
      <c r="Q258" s="271"/>
      <c r="R258" s="271"/>
      <c r="S258" s="271"/>
      <c r="T258" s="272"/>
      <c r="U258" s="241"/>
      <c r="V258" s="243" t="s">
        <v>19</v>
      </c>
      <c r="W258" s="245" t="s">
        <v>11</v>
      </c>
      <c r="X258" s="246"/>
    </row>
    <row r="259" spans="1:29" ht="27" customHeight="1">
      <c r="A259" s="192"/>
      <c r="B259" s="193"/>
      <c r="C259" s="194"/>
      <c r="D259" s="253"/>
      <c r="E259" s="260"/>
      <c r="F259" s="242"/>
      <c r="G259" s="273" t="s">
        <v>18</v>
      </c>
      <c r="H259" s="274"/>
      <c r="I259" s="275"/>
      <c r="J259" s="80" t="s">
        <v>32</v>
      </c>
      <c r="K259" s="81" t="s">
        <v>33</v>
      </c>
      <c r="L259" s="81" t="s">
        <v>34</v>
      </c>
      <c r="M259" s="81" t="s">
        <v>35</v>
      </c>
      <c r="N259" s="81" t="s">
        <v>36</v>
      </c>
      <c r="O259" s="81" t="s">
        <v>37</v>
      </c>
      <c r="P259" s="81" t="s">
        <v>38</v>
      </c>
      <c r="Q259" s="63" t="str">
        <f>IF(AC262="","",AC262)</f>
        <v/>
      </c>
      <c r="R259" s="81" t="s">
        <v>39</v>
      </c>
      <c r="S259" s="58"/>
      <c r="T259" s="59"/>
      <c r="U259" s="242"/>
      <c r="V259" s="244"/>
      <c r="W259" s="247"/>
      <c r="X259" s="248"/>
    </row>
    <row r="260" spans="1:29" ht="4.5" customHeight="1"/>
    <row r="261" spans="1:29" ht="21.75" customHeight="1">
      <c r="A261" s="66" t="s">
        <v>10</v>
      </c>
      <c r="B261" s="276" t="s">
        <v>9</v>
      </c>
      <c r="C261" s="277"/>
      <c r="D261" s="277"/>
      <c r="E261" s="277"/>
      <c r="F261" s="278"/>
      <c r="G261" s="85" t="s">
        <v>8</v>
      </c>
      <c r="H261" s="86"/>
      <c r="I261" s="279" t="str">
        <f>IFERROR(VLOOKUP(D254,基本登録!$B$8:$G$13,5,FALSE),"")</f>
        <v>予選</v>
      </c>
      <c r="J261" s="279"/>
      <c r="K261" s="279"/>
      <c r="L261" s="87"/>
      <c r="M261" s="292" t="str">
        <f>IFERROR(VLOOKUP(D254,基本登録!$B$8:$G$13,6,FALSE),"")</f>
        <v>準決勝</v>
      </c>
      <c r="N261" s="279"/>
      <c r="O261" s="279"/>
      <c r="P261" s="279"/>
      <c r="Q261" s="278"/>
      <c r="R261" s="91"/>
      <c r="S261" s="277"/>
      <c r="T261" s="277"/>
      <c r="U261" s="277"/>
      <c r="V261" s="92"/>
      <c r="W261" s="280" t="s">
        <v>7</v>
      </c>
      <c r="X261" s="281"/>
    </row>
    <row r="262" spans="1:29" ht="21.75" customHeight="1">
      <c r="A262" s="71" t="str">
        <f>基本登録!$A$16</f>
        <v>１</v>
      </c>
      <c r="B262" s="282" t="str">
        <f>IF('都総体（男子）'!AC262="","",VLOOKUP(AC262,都総体!$B:$G,4,FALSE))</f>
        <v/>
      </c>
      <c r="C262" s="283"/>
      <c r="D262" s="283"/>
      <c r="E262" s="283"/>
      <c r="F262" s="284"/>
      <c r="G262" s="72" t="str">
        <f>IF('都総体（男子）'!AC262="","",VLOOKUP(AC262,都総体!$B:$G,5,FALSE))</f>
        <v/>
      </c>
      <c r="H262" s="84"/>
      <c r="I262" s="84"/>
      <c r="J262" s="84"/>
      <c r="K262" s="57"/>
      <c r="L262" s="89"/>
      <c r="M262" s="84"/>
      <c r="N262" s="84"/>
      <c r="O262" s="84"/>
      <c r="P262" s="57"/>
      <c r="Q262" s="89"/>
      <c r="R262" s="84"/>
      <c r="S262" s="84"/>
      <c r="T262" s="84"/>
      <c r="U262" s="57"/>
      <c r="V262" s="89"/>
      <c r="W262" s="177"/>
      <c r="X262" s="179"/>
      <c r="Y262" s="75"/>
      <c r="AC262" s="54" t="str">
        <f>都総体!B20</f>
        <v/>
      </c>
    </row>
    <row r="263" spans="1:29" ht="21.75" customHeight="1">
      <c r="A263" s="66" t="str">
        <f>基本登録!$A$17</f>
        <v>２</v>
      </c>
      <c r="B263" s="282" t="str">
        <f>IF('都総体（男子）'!AC263="","",VLOOKUP(AC263,都総体!$B:$G,4,FALSE))</f>
        <v/>
      </c>
      <c r="C263" s="283"/>
      <c r="D263" s="283"/>
      <c r="E263" s="283"/>
      <c r="F263" s="284"/>
      <c r="G263" s="72" t="str">
        <f>IF('都総体（男子）'!AC263="","",VLOOKUP(AC263,都総体!$B:$G,5,FALSE))</f>
        <v/>
      </c>
      <c r="H263" s="84"/>
      <c r="I263" s="84"/>
      <c r="J263" s="84"/>
      <c r="K263" s="57"/>
      <c r="L263" s="89"/>
      <c r="M263" s="84"/>
      <c r="N263" s="84"/>
      <c r="O263" s="84"/>
      <c r="P263" s="57"/>
      <c r="Q263" s="89"/>
      <c r="R263" s="84"/>
      <c r="S263" s="84"/>
      <c r="T263" s="84"/>
      <c r="U263" s="57"/>
      <c r="V263" s="89"/>
      <c r="W263" s="177"/>
      <c r="X263" s="179"/>
    </row>
    <row r="264" spans="1:29" ht="21.75" customHeight="1">
      <c r="A264" s="66" t="str">
        <f>基本登録!$A$18</f>
        <v>３</v>
      </c>
      <c r="B264" s="282" t="str">
        <f>IF('都総体（男子）'!AC264="","",VLOOKUP(AC264,都総体!$B:$G,4,FALSE))</f>
        <v/>
      </c>
      <c r="C264" s="283"/>
      <c r="D264" s="283"/>
      <c r="E264" s="283"/>
      <c r="F264" s="284"/>
      <c r="G264" s="72" t="str">
        <f>IF('都総体（男子）'!AC264="","",VLOOKUP(AC264,都総体!$B:$G,5,FALSE))</f>
        <v/>
      </c>
      <c r="H264" s="84"/>
      <c r="I264" s="84"/>
      <c r="J264" s="84"/>
      <c r="K264" s="57"/>
      <c r="L264" s="89"/>
      <c r="M264" s="84"/>
      <c r="N264" s="84"/>
      <c r="O264" s="84"/>
      <c r="P264" s="57"/>
      <c r="Q264" s="89"/>
      <c r="R264" s="84"/>
      <c r="S264" s="84"/>
      <c r="T264" s="84"/>
      <c r="U264" s="57"/>
      <c r="V264" s="89"/>
      <c r="W264" s="177"/>
      <c r="X264" s="179"/>
    </row>
    <row r="265" spans="1:29" ht="21.75" customHeight="1">
      <c r="A265" s="66" t="str">
        <f>基本登録!$A$19</f>
        <v>４</v>
      </c>
      <c r="B265" s="282" t="str">
        <f>IF('都総体（男子）'!AC265="","",VLOOKUP(AC265,都総体!$B:$G,4,FALSE))</f>
        <v/>
      </c>
      <c r="C265" s="283"/>
      <c r="D265" s="283"/>
      <c r="E265" s="283"/>
      <c r="F265" s="284"/>
      <c r="G265" s="72" t="str">
        <f>IF('都総体（男子）'!AC265="","",VLOOKUP(AC265,都総体!$B:$G,5,FALSE))</f>
        <v/>
      </c>
      <c r="H265" s="84"/>
      <c r="I265" s="84"/>
      <c r="J265" s="84"/>
      <c r="K265" s="57"/>
      <c r="L265" s="89"/>
      <c r="M265" s="84"/>
      <c r="N265" s="84"/>
      <c r="O265" s="84"/>
      <c r="P265" s="57"/>
      <c r="Q265" s="89"/>
      <c r="R265" s="84"/>
      <c r="S265" s="84"/>
      <c r="T265" s="84"/>
      <c r="U265" s="57"/>
      <c r="V265" s="89"/>
      <c r="W265" s="177"/>
      <c r="X265" s="179"/>
    </row>
    <row r="266" spans="1:29" ht="21.75" customHeight="1">
      <c r="A266" s="66" t="str">
        <f>基本登録!$A$20</f>
        <v>５</v>
      </c>
      <c r="B266" s="282" t="str">
        <f>IF('都総体（男子）'!AC266="","",VLOOKUP(AC266,都総体!$B:$G,4,FALSE))</f>
        <v/>
      </c>
      <c r="C266" s="283"/>
      <c r="D266" s="283"/>
      <c r="E266" s="283"/>
      <c r="F266" s="284"/>
      <c r="G266" s="72" t="str">
        <f>IF('都総体（男子）'!AC266="","",VLOOKUP(AC266,都総体!$B:$G,5,FALSE))</f>
        <v/>
      </c>
      <c r="H266" s="84"/>
      <c r="I266" s="84"/>
      <c r="J266" s="84"/>
      <c r="K266" s="57"/>
      <c r="L266" s="89"/>
      <c r="M266" s="84"/>
      <c r="N266" s="84"/>
      <c r="O266" s="84"/>
      <c r="P266" s="57"/>
      <c r="Q266" s="89"/>
      <c r="R266" s="84"/>
      <c r="S266" s="84"/>
      <c r="T266" s="84"/>
      <c r="U266" s="57"/>
      <c r="V266" s="89"/>
      <c r="W266" s="177"/>
      <c r="X266" s="179"/>
    </row>
    <row r="267" spans="1:29" ht="21.75" customHeight="1">
      <c r="A267" s="66" t="str">
        <f>基本登録!$A$21</f>
        <v>補</v>
      </c>
      <c r="B267" s="282" t="str">
        <f>IF('都総体（男子）'!AC267="","",VLOOKUP(AC267,都総体!$B:$G,4,FALSE))</f>
        <v/>
      </c>
      <c r="C267" s="283"/>
      <c r="D267" s="283"/>
      <c r="E267" s="283"/>
      <c r="F267" s="284"/>
      <c r="G267" s="72" t="str">
        <f>IF('都総体（男子）'!AC267="","",VLOOKUP(AC267,都総体!$B:$G,5,FALSE))</f>
        <v/>
      </c>
      <c r="H267" s="66"/>
      <c r="I267" s="66"/>
      <c r="J267" s="66"/>
      <c r="K267" s="88"/>
      <c r="L267" s="89"/>
      <c r="M267" s="66"/>
      <c r="N267" s="66"/>
      <c r="O267" s="66"/>
      <c r="P267" s="88"/>
      <c r="Q267" s="89"/>
      <c r="R267" s="66"/>
      <c r="S267" s="66"/>
      <c r="T267" s="66"/>
      <c r="U267" s="88"/>
      <c r="V267" s="89"/>
      <c r="W267" s="177"/>
      <c r="X267" s="179"/>
    </row>
    <row r="268" spans="1:29" ht="19.5" customHeight="1">
      <c r="A268" s="177"/>
      <c r="B268" s="285"/>
      <c r="C268" s="285"/>
      <c r="D268" s="285"/>
      <c r="E268" s="285"/>
      <c r="F268" s="285"/>
      <c r="G268" s="286"/>
      <c r="H268" s="280" t="s">
        <v>5</v>
      </c>
      <c r="I268" s="287"/>
      <c r="J268" s="287"/>
      <c r="K268" s="287"/>
      <c r="L268" s="89"/>
      <c r="M268" s="280" t="s">
        <v>5</v>
      </c>
      <c r="N268" s="287"/>
      <c r="O268" s="287"/>
      <c r="P268" s="287"/>
      <c r="Q268" s="89"/>
      <c r="R268" s="280" t="s">
        <v>5</v>
      </c>
      <c r="S268" s="287"/>
      <c r="T268" s="287"/>
      <c r="U268" s="287"/>
      <c r="V268" s="89"/>
      <c r="W268" s="177"/>
      <c r="X268" s="179"/>
    </row>
    <row r="269" spans="1:29" ht="24.75" customHeight="1">
      <c r="A269" s="276" t="s">
        <v>4</v>
      </c>
      <c r="B269" s="279"/>
      <c r="C269" s="279"/>
      <c r="D269" s="279"/>
      <c r="E269" s="279"/>
      <c r="F269" s="279"/>
      <c r="G269" s="278"/>
      <c r="H269" s="177"/>
      <c r="I269" s="178"/>
      <c r="J269" s="178"/>
      <c r="K269" s="178"/>
      <c r="L269" s="179"/>
      <c r="M269" s="177"/>
      <c r="N269" s="178"/>
      <c r="O269" s="178"/>
      <c r="P269" s="178"/>
      <c r="Q269" s="179"/>
      <c r="R269" s="177"/>
      <c r="S269" s="178"/>
      <c r="T269" s="178"/>
      <c r="U269" s="178"/>
      <c r="V269" s="179"/>
      <c r="W269" s="177"/>
      <c r="X269" s="179"/>
    </row>
    <row r="270" spans="1:29" ht="4.5" customHeight="1">
      <c r="A270" s="288"/>
      <c r="B270" s="240"/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</row>
    <row r="271" spans="1:29">
      <c r="A271" s="229" t="s">
        <v>63</v>
      </c>
      <c r="B271" s="229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29"/>
      <c r="Q271" s="230"/>
      <c r="R271" s="231" t="s">
        <v>3</v>
      </c>
      <c r="S271" s="231"/>
      <c r="T271" s="231"/>
      <c r="U271" s="231"/>
      <c r="V271" s="231"/>
      <c r="W271" s="231"/>
      <c r="X271" s="231"/>
    </row>
    <row r="272" spans="1:29">
      <c r="A272" s="229" t="s">
        <v>2</v>
      </c>
      <c r="B272" s="229"/>
      <c r="C272" s="229"/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90"/>
      <c r="R272" s="231"/>
      <c r="S272" s="231"/>
      <c r="T272" s="231"/>
      <c r="U272" s="231"/>
      <c r="V272" s="231"/>
      <c r="W272" s="231"/>
      <c r="X272" s="231"/>
    </row>
    <row r="273" spans="1:29" ht="39.75" customHeight="1"/>
    <row r="274" spans="1:29" ht="34.5" customHeight="1"/>
    <row r="275" spans="1:29" ht="24.75" customHeight="1">
      <c r="A275" s="169" t="s">
        <v>12</v>
      </c>
      <c r="B275" s="169"/>
      <c r="C275" s="169"/>
      <c r="D275" s="172" t="str">
        <f>$D$2</f>
        <v>基本登録シートの年度に入力して下さい</v>
      </c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3"/>
      <c r="V275" s="249" t="s">
        <v>24</v>
      </c>
      <c r="W275" s="250"/>
      <c r="X275" s="251"/>
    </row>
    <row r="276" spans="1:29" ht="26.25" customHeight="1">
      <c r="A276" s="170"/>
      <c r="B276" s="170"/>
      <c r="C276" s="170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3"/>
      <c r="V276" s="233" t="str">
        <f>IF(VLOOKUP(AC283,都総体!$B:$G,2,FALSE)="","",VLOOKUP(AC283,都総体!$B:$G,2,FALSE))</f>
        <v/>
      </c>
      <c r="W276" s="234"/>
      <c r="X276" s="235"/>
    </row>
    <row r="277" spans="1:29" ht="27" customHeight="1">
      <c r="A277" s="177" t="s">
        <v>23</v>
      </c>
      <c r="B277" s="178"/>
      <c r="C277" s="179"/>
      <c r="D277" s="241"/>
      <c r="E277" s="82" t="s">
        <v>22</v>
      </c>
      <c r="F277" s="241"/>
      <c r="G277" s="249" t="s">
        <v>21</v>
      </c>
      <c r="H277" s="250"/>
      <c r="I277" s="251"/>
      <c r="J277" s="255" t="str">
        <f>基本登録!$B$2</f>
        <v>基本登録シートの学校番号に入力して下さい</v>
      </c>
      <c r="K277" s="256"/>
      <c r="L277" s="256"/>
      <c r="M277" s="256"/>
      <c r="N277" s="256"/>
      <c r="O277" s="256"/>
      <c r="P277" s="256"/>
      <c r="Q277" s="256"/>
      <c r="R277" s="256"/>
      <c r="S277" s="256"/>
      <c r="T277" s="257"/>
      <c r="U277" s="83"/>
      <c r="V277" s="236"/>
      <c r="W277" s="237"/>
      <c r="X277" s="238"/>
    </row>
    <row r="278" spans="1:29" ht="9.75" customHeight="1">
      <c r="A278" s="186">
        <f>基本登録!$B$1</f>
        <v>0</v>
      </c>
      <c r="B278" s="187"/>
      <c r="C278" s="188"/>
      <c r="D278" s="252"/>
      <c r="E278" s="258" t="s">
        <v>50</v>
      </c>
      <c r="F278" s="254"/>
      <c r="G278" s="261" t="s">
        <v>20</v>
      </c>
      <c r="H278" s="262"/>
      <c r="I278" s="263"/>
      <c r="J278" s="267">
        <f>基本登録!$B$3</f>
        <v>0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9"/>
      <c r="U278" s="239"/>
      <c r="V278" s="240"/>
      <c r="W278" s="240"/>
      <c r="X278" s="240"/>
    </row>
    <row r="279" spans="1:29" ht="16.5" customHeight="1">
      <c r="A279" s="189"/>
      <c r="B279" s="190"/>
      <c r="C279" s="191"/>
      <c r="D279" s="252"/>
      <c r="E279" s="259"/>
      <c r="F279" s="254"/>
      <c r="G279" s="264"/>
      <c r="H279" s="265"/>
      <c r="I279" s="266"/>
      <c r="J279" s="270"/>
      <c r="K279" s="271"/>
      <c r="L279" s="271"/>
      <c r="M279" s="271"/>
      <c r="N279" s="271"/>
      <c r="O279" s="271"/>
      <c r="P279" s="271"/>
      <c r="Q279" s="271"/>
      <c r="R279" s="271"/>
      <c r="S279" s="271"/>
      <c r="T279" s="272"/>
      <c r="U279" s="241"/>
      <c r="V279" s="243" t="s">
        <v>19</v>
      </c>
      <c r="W279" s="245" t="s">
        <v>11</v>
      </c>
      <c r="X279" s="246"/>
    </row>
    <row r="280" spans="1:29" ht="27" customHeight="1">
      <c r="A280" s="192"/>
      <c r="B280" s="193"/>
      <c r="C280" s="194"/>
      <c r="D280" s="253"/>
      <c r="E280" s="260"/>
      <c r="F280" s="242"/>
      <c r="G280" s="273" t="s">
        <v>18</v>
      </c>
      <c r="H280" s="274"/>
      <c r="I280" s="275"/>
      <c r="J280" s="80" t="s">
        <v>32</v>
      </c>
      <c r="K280" s="81" t="s">
        <v>33</v>
      </c>
      <c r="L280" s="81" t="s">
        <v>34</v>
      </c>
      <c r="M280" s="81" t="s">
        <v>35</v>
      </c>
      <c r="N280" s="81" t="s">
        <v>36</v>
      </c>
      <c r="O280" s="81" t="s">
        <v>37</v>
      </c>
      <c r="P280" s="81" t="s">
        <v>38</v>
      </c>
      <c r="Q280" s="63" t="str">
        <f>IF(AC283="","",AC283)</f>
        <v/>
      </c>
      <c r="R280" s="81" t="s">
        <v>39</v>
      </c>
      <c r="S280" s="58"/>
      <c r="T280" s="59"/>
      <c r="U280" s="242"/>
      <c r="V280" s="244"/>
      <c r="W280" s="247"/>
      <c r="X280" s="248"/>
    </row>
    <row r="281" spans="1:29" ht="4.5" customHeight="1"/>
    <row r="282" spans="1:29" ht="21.75" customHeight="1">
      <c r="A282" s="66" t="s">
        <v>10</v>
      </c>
      <c r="B282" s="276" t="s">
        <v>9</v>
      </c>
      <c r="C282" s="277"/>
      <c r="D282" s="277"/>
      <c r="E282" s="277"/>
      <c r="F282" s="278"/>
      <c r="G282" s="85" t="s">
        <v>8</v>
      </c>
      <c r="H282" s="86"/>
      <c r="I282" s="279" t="str">
        <f>IFERROR(VLOOKUP(D275,基本登録!$B$8:$G$13,5,FALSE),"")</f>
        <v>予選</v>
      </c>
      <c r="J282" s="279"/>
      <c r="K282" s="279"/>
      <c r="L282" s="87"/>
      <c r="M282" s="292" t="str">
        <f>IFERROR(VLOOKUP(D275,基本登録!$B$8:$G$13,6,FALSE),"")</f>
        <v>準決勝</v>
      </c>
      <c r="N282" s="279"/>
      <c r="O282" s="279"/>
      <c r="P282" s="279"/>
      <c r="Q282" s="278"/>
      <c r="R282" s="91"/>
      <c r="S282" s="277"/>
      <c r="T282" s="277"/>
      <c r="U282" s="277"/>
      <c r="V282" s="92"/>
      <c r="W282" s="280" t="s">
        <v>7</v>
      </c>
      <c r="X282" s="281"/>
    </row>
    <row r="283" spans="1:29" ht="21.75" customHeight="1">
      <c r="A283" s="71" t="str">
        <f>基本登録!$A$16</f>
        <v>１</v>
      </c>
      <c r="B283" s="282" t="str">
        <f>IF('都総体（男子）'!AC283="","",VLOOKUP(AC283,都総体!$B:$G,4,FALSE))</f>
        <v/>
      </c>
      <c r="C283" s="283"/>
      <c r="D283" s="283"/>
      <c r="E283" s="283"/>
      <c r="F283" s="284"/>
      <c r="G283" s="72" t="str">
        <f>IF('都総体（男子）'!AC283="","",VLOOKUP(AC283,都総体!$B:$G,5,FALSE))</f>
        <v/>
      </c>
      <c r="H283" s="84"/>
      <c r="I283" s="84"/>
      <c r="J283" s="84"/>
      <c r="K283" s="57"/>
      <c r="L283" s="89"/>
      <c r="M283" s="84"/>
      <c r="N283" s="84"/>
      <c r="O283" s="84"/>
      <c r="P283" s="57"/>
      <c r="Q283" s="89"/>
      <c r="R283" s="84"/>
      <c r="S283" s="84"/>
      <c r="T283" s="84"/>
      <c r="U283" s="57"/>
      <c r="V283" s="89"/>
      <c r="W283" s="177"/>
      <c r="X283" s="179"/>
      <c r="Y283" s="75"/>
      <c r="AC283" s="54" t="str">
        <f>都総体!B21</f>
        <v/>
      </c>
    </row>
    <row r="284" spans="1:29" ht="21.75" customHeight="1">
      <c r="A284" s="66" t="str">
        <f>基本登録!$A$17</f>
        <v>２</v>
      </c>
      <c r="B284" s="282" t="str">
        <f>IF('都総体（男子）'!AC284="","",VLOOKUP(AC284,都総体!$B:$G,4,FALSE))</f>
        <v/>
      </c>
      <c r="C284" s="283"/>
      <c r="D284" s="283"/>
      <c r="E284" s="283"/>
      <c r="F284" s="284"/>
      <c r="G284" s="72" t="str">
        <f>IF('都総体（男子）'!AC284="","",VLOOKUP(AC284,都総体!$B:$G,5,FALSE))</f>
        <v/>
      </c>
      <c r="H284" s="84"/>
      <c r="I284" s="84"/>
      <c r="J284" s="84"/>
      <c r="K284" s="57"/>
      <c r="L284" s="89"/>
      <c r="M284" s="84"/>
      <c r="N284" s="84"/>
      <c r="O284" s="84"/>
      <c r="P284" s="57"/>
      <c r="Q284" s="89"/>
      <c r="R284" s="84"/>
      <c r="S284" s="84"/>
      <c r="T284" s="84"/>
      <c r="U284" s="57"/>
      <c r="V284" s="89"/>
      <c r="W284" s="177"/>
      <c r="X284" s="179"/>
    </row>
    <row r="285" spans="1:29" ht="21.75" customHeight="1">
      <c r="A285" s="66" t="str">
        <f>基本登録!$A$18</f>
        <v>３</v>
      </c>
      <c r="B285" s="282" t="str">
        <f>IF('都総体（男子）'!AC285="","",VLOOKUP(AC285,都総体!$B:$G,4,FALSE))</f>
        <v/>
      </c>
      <c r="C285" s="283"/>
      <c r="D285" s="283"/>
      <c r="E285" s="283"/>
      <c r="F285" s="284"/>
      <c r="G285" s="72" t="str">
        <f>IF('都総体（男子）'!AC285="","",VLOOKUP(AC285,都総体!$B:$G,5,FALSE))</f>
        <v/>
      </c>
      <c r="H285" s="84"/>
      <c r="I285" s="84"/>
      <c r="J285" s="84"/>
      <c r="K285" s="57"/>
      <c r="L285" s="89"/>
      <c r="M285" s="84"/>
      <c r="N285" s="84"/>
      <c r="O285" s="84"/>
      <c r="P285" s="57"/>
      <c r="Q285" s="89"/>
      <c r="R285" s="84"/>
      <c r="S285" s="84"/>
      <c r="T285" s="84"/>
      <c r="U285" s="57"/>
      <c r="V285" s="89"/>
      <c r="W285" s="177"/>
      <c r="X285" s="179"/>
    </row>
    <row r="286" spans="1:29" ht="21.75" customHeight="1">
      <c r="A286" s="66" t="str">
        <f>基本登録!$A$19</f>
        <v>４</v>
      </c>
      <c r="B286" s="282" t="str">
        <f>IF('都総体（男子）'!AC286="","",VLOOKUP(AC286,都総体!$B:$G,4,FALSE))</f>
        <v/>
      </c>
      <c r="C286" s="283"/>
      <c r="D286" s="283"/>
      <c r="E286" s="283"/>
      <c r="F286" s="284"/>
      <c r="G286" s="72" t="str">
        <f>IF('都総体（男子）'!AC286="","",VLOOKUP(AC286,都総体!$B:$G,5,FALSE))</f>
        <v/>
      </c>
      <c r="H286" s="84"/>
      <c r="I286" s="84"/>
      <c r="J286" s="84"/>
      <c r="K286" s="57"/>
      <c r="L286" s="89"/>
      <c r="M286" s="84"/>
      <c r="N286" s="84"/>
      <c r="O286" s="84"/>
      <c r="P286" s="57"/>
      <c r="Q286" s="89"/>
      <c r="R286" s="84"/>
      <c r="S286" s="84"/>
      <c r="T286" s="84"/>
      <c r="U286" s="57"/>
      <c r="V286" s="89"/>
      <c r="W286" s="177"/>
      <c r="X286" s="179"/>
    </row>
    <row r="287" spans="1:29" ht="21.75" customHeight="1">
      <c r="A287" s="66" t="str">
        <f>基本登録!$A$20</f>
        <v>５</v>
      </c>
      <c r="B287" s="282" t="str">
        <f>IF('都総体（男子）'!AC287="","",VLOOKUP(AC287,都総体!$B:$G,4,FALSE))</f>
        <v/>
      </c>
      <c r="C287" s="283"/>
      <c r="D287" s="283"/>
      <c r="E287" s="283"/>
      <c r="F287" s="284"/>
      <c r="G287" s="72" t="str">
        <f>IF('都総体（男子）'!AC287="","",VLOOKUP(AC287,都総体!$B:$G,5,FALSE))</f>
        <v/>
      </c>
      <c r="H287" s="84"/>
      <c r="I287" s="84"/>
      <c r="J287" s="84"/>
      <c r="K287" s="57"/>
      <c r="L287" s="89"/>
      <c r="M287" s="84"/>
      <c r="N287" s="84"/>
      <c r="O287" s="84"/>
      <c r="P287" s="57"/>
      <c r="Q287" s="89"/>
      <c r="R287" s="84"/>
      <c r="S287" s="84"/>
      <c r="T287" s="84"/>
      <c r="U287" s="57"/>
      <c r="V287" s="89"/>
      <c r="W287" s="177"/>
      <c r="X287" s="179"/>
    </row>
    <row r="288" spans="1:29" ht="21.75" customHeight="1">
      <c r="A288" s="66" t="str">
        <f>基本登録!$A$21</f>
        <v>補</v>
      </c>
      <c r="B288" s="282" t="str">
        <f>IF('都総体（男子）'!AC288="","",VLOOKUP(AC288,都総体!$B:$G,4,FALSE))</f>
        <v/>
      </c>
      <c r="C288" s="283"/>
      <c r="D288" s="283"/>
      <c r="E288" s="283"/>
      <c r="F288" s="284"/>
      <c r="G288" s="72" t="str">
        <f>IF('都総体（男子）'!AC288="","",VLOOKUP(AC288,都総体!$B:$G,5,FALSE))</f>
        <v/>
      </c>
      <c r="H288" s="66"/>
      <c r="I288" s="66"/>
      <c r="J288" s="66"/>
      <c r="K288" s="88"/>
      <c r="L288" s="89"/>
      <c r="M288" s="66"/>
      <c r="N288" s="66"/>
      <c r="O288" s="66"/>
      <c r="P288" s="88"/>
      <c r="Q288" s="89"/>
      <c r="R288" s="66"/>
      <c r="S288" s="66"/>
      <c r="T288" s="66"/>
      <c r="U288" s="88"/>
      <c r="V288" s="89"/>
      <c r="W288" s="177"/>
      <c r="X288" s="179"/>
    </row>
    <row r="289" spans="1:29" ht="19.5" customHeight="1">
      <c r="A289" s="177"/>
      <c r="B289" s="285"/>
      <c r="C289" s="285"/>
      <c r="D289" s="285"/>
      <c r="E289" s="285"/>
      <c r="F289" s="285"/>
      <c r="G289" s="286"/>
      <c r="H289" s="280" t="s">
        <v>5</v>
      </c>
      <c r="I289" s="287"/>
      <c r="J289" s="287"/>
      <c r="K289" s="287"/>
      <c r="L289" s="89"/>
      <c r="M289" s="280" t="s">
        <v>5</v>
      </c>
      <c r="N289" s="287"/>
      <c r="O289" s="287"/>
      <c r="P289" s="287"/>
      <c r="Q289" s="89"/>
      <c r="R289" s="280" t="s">
        <v>5</v>
      </c>
      <c r="S289" s="287"/>
      <c r="T289" s="287"/>
      <c r="U289" s="287"/>
      <c r="V289" s="89"/>
      <c r="W289" s="177"/>
      <c r="X289" s="179"/>
    </row>
    <row r="290" spans="1:29" ht="24.75" customHeight="1">
      <c r="A290" s="276" t="s">
        <v>4</v>
      </c>
      <c r="B290" s="279"/>
      <c r="C290" s="279"/>
      <c r="D290" s="279"/>
      <c r="E290" s="279"/>
      <c r="F290" s="279"/>
      <c r="G290" s="278"/>
      <c r="H290" s="177"/>
      <c r="I290" s="178"/>
      <c r="J290" s="178"/>
      <c r="K290" s="178"/>
      <c r="L290" s="179"/>
      <c r="M290" s="177"/>
      <c r="N290" s="178"/>
      <c r="O290" s="178"/>
      <c r="P290" s="178"/>
      <c r="Q290" s="179"/>
      <c r="R290" s="177"/>
      <c r="S290" s="178"/>
      <c r="T290" s="178"/>
      <c r="U290" s="178"/>
      <c r="V290" s="179"/>
      <c r="W290" s="177"/>
      <c r="X290" s="179"/>
    </row>
    <row r="291" spans="1:29" ht="4.5" customHeight="1">
      <c r="A291" s="288"/>
      <c r="B291" s="240"/>
      <c r="C291" s="240"/>
      <c r="D291" s="240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</row>
    <row r="292" spans="1:29">
      <c r="A292" s="229" t="s">
        <v>63</v>
      </c>
      <c r="B292" s="229"/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30"/>
      <c r="R292" s="231" t="s">
        <v>3</v>
      </c>
      <c r="S292" s="231"/>
      <c r="T292" s="231"/>
      <c r="U292" s="231"/>
      <c r="V292" s="231"/>
      <c r="W292" s="231"/>
      <c r="X292" s="231"/>
    </row>
    <row r="293" spans="1:29">
      <c r="A293" s="229" t="s">
        <v>2</v>
      </c>
      <c r="B293" s="229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90"/>
      <c r="R293" s="231"/>
      <c r="S293" s="231"/>
      <c r="T293" s="231"/>
      <c r="U293" s="231"/>
      <c r="V293" s="231"/>
      <c r="W293" s="231"/>
      <c r="X293" s="231"/>
    </row>
    <row r="294" spans="1:29" ht="39.75" customHeight="1"/>
    <row r="295" spans="1:29" ht="34.5" customHeight="1"/>
    <row r="296" spans="1:29" ht="24.75" customHeight="1">
      <c r="A296" s="169" t="s">
        <v>12</v>
      </c>
      <c r="B296" s="169"/>
      <c r="C296" s="169"/>
      <c r="D296" s="172" t="str">
        <f>$D$2</f>
        <v>基本登録シートの年度に入力して下さい</v>
      </c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3"/>
      <c r="V296" s="249" t="s">
        <v>24</v>
      </c>
      <c r="W296" s="250"/>
      <c r="X296" s="251"/>
    </row>
    <row r="297" spans="1:29" ht="26.25" customHeight="1">
      <c r="A297" s="170"/>
      <c r="B297" s="170"/>
      <c r="C297" s="170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3"/>
      <c r="V297" s="233" t="str">
        <f>IF(VLOOKUP(AC304,都総体!$B:$G,2,FALSE)="","",VLOOKUP(AC304,都総体!$B:$G,2,FALSE))</f>
        <v/>
      </c>
      <c r="W297" s="234"/>
      <c r="X297" s="235"/>
    </row>
    <row r="298" spans="1:29" ht="27" customHeight="1">
      <c r="A298" s="177" t="s">
        <v>23</v>
      </c>
      <c r="B298" s="178"/>
      <c r="C298" s="179"/>
      <c r="D298" s="241"/>
      <c r="E298" s="82" t="s">
        <v>22</v>
      </c>
      <c r="F298" s="241"/>
      <c r="G298" s="249" t="s">
        <v>21</v>
      </c>
      <c r="H298" s="250"/>
      <c r="I298" s="251"/>
      <c r="J298" s="255" t="str">
        <f>基本登録!$B$2</f>
        <v>基本登録シートの学校番号に入力して下さい</v>
      </c>
      <c r="K298" s="256"/>
      <c r="L298" s="256"/>
      <c r="M298" s="256"/>
      <c r="N298" s="256"/>
      <c r="O298" s="256"/>
      <c r="P298" s="256"/>
      <c r="Q298" s="256"/>
      <c r="R298" s="256"/>
      <c r="S298" s="256"/>
      <c r="T298" s="257"/>
      <c r="U298" s="83"/>
      <c r="V298" s="236"/>
      <c r="W298" s="237"/>
      <c r="X298" s="238"/>
    </row>
    <row r="299" spans="1:29" ht="9.75" customHeight="1">
      <c r="A299" s="186">
        <f>基本登録!$B$1</f>
        <v>0</v>
      </c>
      <c r="B299" s="187"/>
      <c r="C299" s="188"/>
      <c r="D299" s="252"/>
      <c r="E299" s="258" t="s">
        <v>50</v>
      </c>
      <c r="F299" s="254"/>
      <c r="G299" s="261" t="s">
        <v>20</v>
      </c>
      <c r="H299" s="262"/>
      <c r="I299" s="263"/>
      <c r="J299" s="267">
        <f>基本登録!$B$3</f>
        <v>0</v>
      </c>
      <c r="K299" s="268"/>
      <c r="L299" s="268"/>
      <c r="M299" s="268"/>
      <c r="N299" s="268"/>
      <c r="O299" s="268"/>
      <c r="P299" s="268"/>
      <c r="Q299" s="268"/>
      <c r="R299" s="268"/>
      <c r="S299" s="268"/>
      <c r="T299" s="269"/>
      <c r="U299" s="239"/>
      <c r="V299" s="240"/>
      <c r="W299" s="240"/>
      <c r="X299" s="240"/>
    </row>
    <row r="300" spans="1:29" ht="16.5" customHeight="1">
      <c r="A300" s="189"/>
      <c r="B300" s="190"/>
      <c r="C300" s="191"/>
      <c r="D300" s="252"/>
      <c r="E300" s="259"/>
      <c r="F300" s="254"/>
      <c r="G300" s="264"/>
      <c r="H300" s="265"/>
      <c r="I300" s="266"/>
      <c r="J300" s="270"/>
      <c r="K300" s="271"/>
      <c r="L300" s="271"/>
      <c r="M300" s="271"/>
      <c r="N300" s="271"/>
      <c r="O300" s="271"/>
      <c r="P300" s="271"/>
      <c r="Q300" s="271"/>
      <c r="R300" s="271"/>
      <c r="S300" s="271"/>
      <c r="T300" s="272"/>
      <c r="U300" s="241"/>
      <c r="V300" s="243" t="s">
        <v>19</v>
      </c>
      <c r="W300" s="245" t="s">
        <v>11</v>
      </c>
      <c r="X300" s="246"/>
    </row>
    <row r="301" spans="1:29" ht="27" customHeight="1">
      <c r="A301" s="192"/>
      <c r="B301" s="193"/>
      <c r="C301" s="194"/>
      <c r="D301" s="253"/>
      <c r="E301" s="260"/>
      <c r="F301" s="242"/>
      <c r="G301" s="273" t="s">
        <v>18</v>
      </c>
      <c r="H301" s="274"/>
      <c r="I301" s="275"/>
      <c r="J301" s="80" t="s">
        <v>32</v>
      </c>
      <c r="K301" s="81" t="s">
        <v>33</v>
      </c>
      <c r="L301" s="81" t="s">
        <v>34</v>
      </c>
      <c r="M301" s="81" t="s">
        <v>35</v>
      </c>
      <c r="N301" s="81" t="s">
        <v>36</v>
      </c>
      <c r="O301" s="81" t="s">
        <v>37</v>
      </c>
      <c r="P301" s="81" t="s">
        <v>38</v>
      </c>
      <c r="Q301" s="63" t="str">
        <f>IF(AC304="","",AC304)</f>
        <v/>
      </c>
      <c r="R301" s="81" t="s">
        <v>39</v>
      </c>
      <c r="S301" s="58"/>
      <c r="T301" s="59"/>
      <c r="U301" s="242"/>
      <c r="V301" s="244"/>
      <c r="W301" s="247"/>
      <c r="X301" s="248"/>
    </row>
    <row r="302" spans="1:29" ht="4.5" customHeight="1"/>
    <row r="303" spans="1:29" ht="21.75" customHeight="1">
      <c r="A303" s="66" t="s">
        <v>10</v>
      </c>
      <c r="B303" s="276" t="s">
        <v>9</v>
      </c>
      <c r="C303" s="277"/>
      <c r="D303" s="277"/>
      <c r="E303" s="277"/>
      <c r="F303" s="278"/>
      <c r="G303" s="85" t="s">
        <v>8</v>
      </c>
      <c r="H303" s="86"/>
      <c r="I303" s="279" t="str">
        <f>IFERROR(VLOOKUP(D296,基本登録!$B$8:$G$13,5,FALSE),"")</f>
        <v>予選</v>
      </c>
      <c r="J303" s="279"/>
      <c r="K303" s="279"/>
      <c r="L303" s="87"/>
      <c r="M303" s="292" t="str">
        <f>IFERROR(VLOOKUP(D296,基本登録!$B$8:$G$13,6,FALSE),"")</f>
        <v>準決勝</v>
      </c>
      <c r="N303" s="279"/>
      <c r="O303" s="279"/>
      <c r="P303" s="279"/>
      <c r="Q303" s="278"/>
      <c r="R303" s="91"/>
      <c r="S303" s="277"/>
      <c r="T303" s="277"/>
      <c r="U303" s="277"/>
      <c r="V303" s="92"/>
      <c r="W303" s="280" t="s">
        <v>7</v>
      </c>
      <c r="X303" s="281"/>
    </row>
    <row r="304" spans="1:29" ht="21.75" customHeight="1">
      <c r="A304" s="71" t="str">
        <f>基本登録!$A$16</f>
        <v>１</v>
      </c>
      <c r="B304" s="282" t="str">
        <f>IF('都総体（男子）'!AC304="","",VLOOKUP(AC304,都総体!$B:$G,4,FALSE))</f>
        <v/>
      </c>
      <c r="C304" s="283"/>
      <c r="D304" s="283"/>
      <c r="E304" s="283"/>
      <c r="F304" s="284"/>
      <c r="G304" s="72" t="str">
        <f>IF('都総体（男子）'!AC304="","",VLOOKUP(AC304,都総体!$B:$G,5,FALSE))</f>
        <v/>
      </c>
      <c r="H304" s="84"/>
      <c r="I304" s="84"/>
      <c r="J304" s="84"/>
      <c r="K304" s="57"/>
      <c r="L304" s="89"/>
      <c r="M304" s="84"/>
      <c r="N304" s="84"/>
      <c r="O304" s="84"/>
      <c r="P304" s="57"/>
      <c r="Q304" s="89"/>
      <c r="R304" s="84"/>
      <c r="S304" s="84"/>
      <c r="T304" s="84"/>
      <c r="U304" s="57"/>
      <c r="V304" s="89"/>
      <c r="W304" s="177"/>
      <c r="X304" s="179"/>
      <c r="Y304" s="75"/>
      <c r="AC304" s="54" t="str">
        <f>都総体!B22</f>
        <v/>
      </c>
    </row>
    <row r="305" spans="1:24" ht="21.75" customHeight="1">
      <c r="A305" s="66" t="str">
        <f>基本登録!$A$17</f>
        <v>２</v>
      </c>
      <c r="B305" s="282" t="str">
        <f>IF('都総体（男子）'!AC305="","",VLOOKUP(AC305,都総体!$B:$G,4,FALSE))</f>
        <v/>
      </c>
      <c r="C305" s="283"/>
      <c r="D305" s="283"/>
      <c r="E305" s="283"/>
      <c r="F305" s="284"/>
      <c r="G305" s="72" t="str">
        <f>IF('都総体（男子）'!AC305="","",VLOOKUP(AC305,都総体!$B:$G,5,FALSE))</f>
        <v/>
      </c>
      <c r="H305" s="84"/>
      <c r="I305" s="84"/>
      <c r="J305" s="84"/>
      <c r="K305" s="57"/>
      <c r="L305" s="89"/>
      <c r="M305" s="84"/>
      <c r="N305" s="84"/>
      <c r="O305" s="84"/>
      <c r="P305" s="57"/>
      <c r="Q305" s="89"/>
      <c r="R305" s="84"/>
      <c r="S305" s="84"/>
      <c r="T305" s="84"/>
      <c r="U305" s="57"/>
      <c r="V305" s="89"/>
      <c r="W305" s="177"/>
      <c r="X305" s="179"/>
    </row>
    <row r="306" spans="1:24" ht="21.75" customHeight="1">
      <c r="A306" s="66" t="str">
        <f>基本登録!$A$18</f>
        <v>３</v>
      </c>
      <c r="B306" s="282" t="str">
        <f>IF('都総体（男子）'!AC306="","",VLOOKUP(AC306,都総体!$B:$G,4,FALSE))</f>
        <v/>
      </c>
      <c r="C306" s="283"/>
      <c r="D306" s="283"/>
      <c r="E306" s="283"/>
      <c r="F306" s="284"/>
      <c r="G306" s="72" t="str">
        <f>IF('都総体（男子）'!AC306="","",VLOOKUP(AC306,都総体!$B:$G,5,FALSE))</f>
        <v/>
      </c>
      <c r="H306" s="84"/>
      <c r="I306" s="84"/>
      <c r="J306" s="84"/>
      <c r="K306" s="57"/>
      <c r="L306" s="89"/>
      <c r="M306" s="84"/>
      <c r="N306" s="84"/>
      <c r="O306" s="84"/>
      <c r="P306" s="57"/>
      <c r="Q306" s="89"/>
      <c r="R306" s="84"/>
      <c r="S306" s="84"/>
      <c r="T306" s="84"/>
      <c r="U306" s="57"/>
      <c r="V306" s="89"/>
      <c r="W306" s="177"/>
      <c r="X306" s="179"/>
    </row>
    <row r="307" spans="1:24" ht="21.75" customHeight="1">
      <c r="A307" s="66" t="str">
        <f>基本登録!$A$19</f>
        <v>４</v>
      </c>
      <c r="B307" s="282" t="str">
        <f>IF('都総体（男子）'!AC307="","",VLOOKUP(AC307,都総体!$B:$G,4,FALSE))</f>
        <v/>
      </c>
      <c r="C307" s="283"/>
      <c r="D307" s="283"/>
      <c r="E307" s="283"/>
      <c r="F307" s="284"/>
      <c r="G307" s="72" t="str">
        <f>IF('都総体（男子）'!AC307="","",VLOOKUP(AC307,都総体!$B:$G,5,FALSE))</f>
        <v/>
      </c>
      <c r="H307" s="84"/>
      <c r="I307" s="84"/>
      <c r="J307" s="84"/>
      <c r="K307" s="57"/>
      <c r="L307" s="89"/>
      <c r="M307" s="84"/>
      <c r="N307" s="84"/>
      <c r="O307" s="84"/>
      <c r="P307" s="57"/>
      <c r="Q307" s="89"/>
      <c r="R307" s="84"/>
      <c r="S307" s="84"/>
      <c r="T307" s="84"/>
      <c r="U307" s="57"/>
      <c r="V307" s="89"/>
      <c r="W307" s="177"/>
      <c r="X307" s="179"/>
    </row>
    <row r="308" spans="1:24" ht="21.75" customHeight="1">
      <c r="A308" s="66" t="str">
        <f>基本登録!$A$20</f>
        <v>５</v>
      </c>
      <c r="B308" s="282" t="str">
        <f>IF('都総体（男子）'!AC308="","",VLOOKUP(AC308,都総体!$B:$G,4,FALSE))</f>
        <v/>
      </c>
      <c r="C308" s="283"/>
      <c r="D308" s="283"/>
      <c r="E308" s="283"/>
      <c r="F308" s="284"/>
      <c r="G308" s="72" t="str">
        <f>IF('都総体（男子）'!AC308="","",VLOOKUP(AC308,都総体!$B:$G,5,FALSE))</f>
        <v/>
      </c>
      <c r="H308" s="84"/>
      <c r="I308" s="84"/>
      <c r="J308" s="84"/>
      <c r="K308" s="57"/>
      <c r="L308" s="89"/>
      <c r="M308" s="84"/>
      <c r="N308" s="84"/>
      <c r="O308" s="84"/>
      <c r="P308" s="57"/>
      <c r="Q308" s="89"/>
      <c r="R308" s="84"/>
      <c r="S308" s="84"/>
      <c r="T308" s="84"/>
      <c r="U308" s="57"/>
      <c r="V308" s="89"/>
      <c r="W308" s="177"/>
      <c r="X308" s="179"/>
    </row>
    <row r="309" spans="1:24" ht="21.75" customHeight="1">
      <c r="A309" s="66" t="str">
        <f>基本登録!$A$21</f>
        <v>補</v>
      </c>
      <c r="B309" s="282" t="str">
        <f>IF('都総体（男子）'!AC309="","",VLOOKUP(AC309,都総体!$B:$G,4,FALSE))</f>
        <v/>
      </c>
      <c r="C309" s="283"/>
      <c r="D309" s="283"/>
      <c r="E309" s="283"/>
      <c r="F309" s="284"/>
      <c r="G309" s="72" t="str">
        <f>IF('都総体（男子）'!AC309="","",VLOOKUP(AC309,都総体!$B:$G,5,FALSE))</f>
        <v/>
      </c>
      <c r="H309" s="66"/>
      <c r="I309" s="66"/>
      <c r="J309" s="66"/>
      <c r="K309" s="88"/>
      <c r="L309" s="89"/>
      <c r="M309" s="66"/>
      <c r="N309" s="66"/>
      <c r="O309" s="66"/>
      <c r="P309" s="88"/>
      <c r="Q309" s="89"/>
      <c r="R309" s="66"/>
      <c r="S309" s="66"/>
      <c r="T309" s="66"/>
      <c r="U309" s="88"/>
      <c r="V309" s="89"/>
      <c r="W309" s="177"/>
      <c r="X309" s="179"/>
    </row>
    <row r="310" spans="1:24" ht="19.5" customHeight="1">
      <c r="A310" s="177"/>
      <c r="B310" s="285"/>
      <c r="C310" s="285"/>
      <c r="D310" s="285"/>
      <c r="E310" s="285"/>
      <c r="F310" s="285"/>
      <c r="G310" s="286"/>
      <c r="H310" s="280" t="s">
        <v>5</v>
      </c>
      <c r="I310" s="287"/>
      <c r="J310" s="287"/>
      <c r="K310" s="287"/>
      <c r="L310" s="89"/>
      <c r="M310" s="280" t="s">
        <v>5</v>
      </c>
      <c r="N310" s="287"/>
      <c r="O310" s="287"/>
      <c r="P310" s="287"/>
      <c r="Q310" s="89"/>
      <c r="R310" s="280" t="s">
        <v>5</v>
      </c>
      <c r="S310" s="287"/>
      <c r="T310" s="287"/>
      <c r="U310" s="287"/>
      <c r="V310" s="89"/>
      <c r="W310" s="177"/>
      <c r="X310" s="179"/>
    </row>
    <row r="311" spans="1:24" ht="24.75" customHeight="1">
      <c r="A311" s="276" t="s">
        <v>4</v>
      </c>
      <c r="B311" s="279"/>
      <c r="C311" s="279"/>
      <c r="D311" s="279"/>
      <c r="E311" s="279"/>
      <c r="F311" s="279"/>
      <c r="G311" s="278"/>
      <c r="H311" s="177"/>
      <c r="I311" s="178"/>
      <c r="J311" s="178"/>
      <c r="K311" s="178"/>
      <c r="L311" s="179"/>
      <c r="M311" s="177"/>
      <c r="N311" s="178"/>
      <c r="O311" s="178"/>
      <c r="P311" s="178"/>
      <c r="Q311" s="179"/>
      <c r="R311" s="177"/>
      <c r="S311" s="178"/>
      <c r="T311" s="178"/>
      <c r="U311" s="178"/>
      <c r="V311" s="179"/>
      <c r="W311" s="177"/>
      <c r="X311" s="179"/>
    </row>
    <row r="312" spans="1:24" ht="4.5" customHeight="1">
      <c r="A312" s="288"/>
      <c r="B312" s="240"/>
      <c r="C312" s="240"/>
      <c r="D312" s="240"/>
      <c r="E312" s="240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</row>
    <row r="313" spans="1:24">
      <c r="A313" s="229" t="s">
        <v>63</v>
      </c>
      <c r="B313" s="229"/>
      <c r="C313" s="229"/>
      <c r="D313" s="229"/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30"/>
      <c r="R313" s="231" t="s">
        <v>3</v>
      </c>
      <c r="S313" s="231"/>
      <c r="T313" s="231"/>
      <c r="U313" s="231"/>
      <c r="V313" s="231"/>
      <c r="W313" s="231"/>
      <c r="X313" s="231"/>
    </row>
    <row r="314" spans="1:24">
      <c r="A314" s="229" t="s">
        <v>2</v>
      </c>
      <c r="B314" s="229"/>
      <c r="C314" s="229"/>
      <c r="D314" s="229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90"/>
      <c r="R314" s="231"/>
      <c r="S314" s="231"/>
      <c r="T314" s="231"/>
      <c r="U314" s="231"/>
      <c r="V314" s="231"/>
      <c r="W314" s="231"/>
      <c r="X314" s="231"/>
    </row>
    <row r="315" spans="1:24" ht="39.75" customHeight="1"/>
    <row r="316" spans="1:24" ht="34.5" customHeight="1"/>
    <row r="317" spans="1:24" ht="24.75" customHeight="1">
      <c r="A317" s="169" t="s">
        <v>12</v>
      </c>
      <c r="B317" s="169"/>
      <c r="C317" s="169"/>
      <c r="D317" s="172" t="str">
        <f>$D$2</f>
        <v>基本登録シートの年度に入力して下さい</v>
      </c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3"/>
      <c r="V317" s="249" t="s">
        <v>24</v>
      </c>
      <c r="W317" s="250"/>
      <c r="X317" s="251"/>
    </row>
    <row r="318" spans="1:24" ht="26.25" customHeight="1">
      <c r="A318" s="170"/>
      <c r="B318" s="170"/>
      <c r="C318" s="170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3"/>
      <c r="V318" s="233" t="str">
        <f>IF(VLOOKUP(AC325,都総体!$B:$G,2,FALSE)="","",VLOOKUP(AC325,都総体!$B:$G,2,FALSE))</f>
        <v/>
      </c>
      <c r="W318" s="234"/>
      <c r="X318" s="235"/>
    </row>
    <row r="319" spans="1:24" ht="27" customHeight="1">
      <c r="A319" s="177" t="s">
        <v>23</v>
      </c>
      <c r="B319" s="178"/>
      <c r="C319" s="179"/>
      <c r="D319" s="241"/>
      <c r="E319" s="82" t="s">
        <v>22</v>
      </c>
      <c r="F319" s="241"/>
      <c r="G319" s="249" t="s">
        <v>21</v>
      </c>
      <c r="H319" s="250"/>
      <c r="I319" s="251"/>
      <c r="J319" s="255" t="str">
        <f>基本登録!$B$2</f>
        <v>基本登録シートの学校番号に入力して下さい</v>
      </c>
      <c r="K319" s="256"/>
      <c r="L319" s="256"/>
      <c r="M319" s="256"/>
      <c r="N319" s="256"/>
      <c r="O319" s="256"/>
      <c r="P319" s="256"/>
      <c r="Q319" s="256"/>
      <c r="R319" s="256"/>
      <c r="S319" s="256"/>
      <c r="T319" s="257"/>
      <c r="U319" s="83"/>
      <c r="V319" s="236"/>
      <c r="W319" s="237"/>
      <c r="X319" s="238"/>
    </row>
    <row r="320" spans="1:24" ht="9.75" customHeight="1">
      <c r="A320" s="186">
        <f>基本登録!$B$1</f>
        <v>0</v>
      </c>
      <c r="B320" s="187"/>
      <c r="C320" s="188"/>
      <c r="D320" s="252"/>
      <c r="E320" s="258" t="s">
        <v>50</v>
      </c>
      <c r="F320" s="254"/>
      <c r="G320" s="261" t="s">
        <v>20</v>
      </c>
      <c r="H320" s="262"/>
      <c r="I320" s="263"/>
      <c r="J320" s="267">
        <f>基本登録!$B$3</f>
        <v>0</v>
      </c>
      <c r="K320" s="268"/>
      <c r="L320" s="268"/>
      <c r="M320" s="268"/>
      <c r="N320" s="268"/>
      <c r="O320" s="268"/>
      <c r="P320" s="268"/>
      <c r="Q320" s="268"/>
      <c r="R320" s="268"/>
      <c r="S320" s="268"/>
      <c r="T320" s="269"/>
      <c r="U320" s="239"/>
      <c r="V320" s="240"/>
      <c r="W320" s="240"/>
      <c r="X320" s="240"/>
    </row>
    <row r="321" spans="1:29" ht="16.5" customHeight="1">
      <c r="A321" s="189"/>
      <c r="B321" s="190"/>
      <c r="C321" s="191"/>
      <c r="D321" s="252"/>
      <c r="E321" s="259"/>
      <c r="F321" s="254"/>
      <c r="G321" s="264"/>
      <c r="H321" s="265"/>
      <c r="I321" s="266"/>
      <c r="J321" s="270"/>
      <c r="K321" s="271"/>
      <c r="L321" s="271"/>
      <c r="M321" s="271"/>
      <c r="N321" s="271"/>
      <c r="O321" s="271"/>
      <c r="P321" s="271"/>
      <c r="Q321" s="271"/>
      <c r="R321" s="271"/>
      <c r="S321" s="271"/>
      <c r="T321" s="272"/>
      <c r="U321" s="241"/>
      <c r="V321" s="243" t="s">
        <v>19</v>
      </c>
      <c r="W321" s="245" t="s">
        <v>11</v>
      </c>
      <c r="X321" s="246"/>
    </row>
    <row r="322" spans="1:29" ht="27" customHeight="1">
      <c r="A322" s="192"/>
      <c r="B322" s="193"/>
      <c r="C322" s="194"/>
      <c r="D322" s="253"/>
      <c r="E322" s="260"/>
      <c r="F322" s="242"/>
      <c r="G322" s="273" t="s">
        <v>18</v>
      </c>
      <c r="H322" s="274"/>
      <c r="I322" s="275"/>
      <c r="J322" s="80" t="s">
        <v>32</v>
      </c>
      <c r="K322" s="81" t="s">
        <v>33</v>
      </c>
      <c r="L322" s="81" t="s">
        <v>34</v>
      </c>
      <c r="M322" s="81" t="s">
        <v>35</v>
      </c>
      <c r="N322" s="81" t="s">
        <v>36</v>
      </c>
      <c r="O322" s="81" t="s">
        <v>37</v>
      </c>
      <c r="P322" s="81" t="s">
        <v>38</v>
      </c>
      <c r="Q322" s="63" t="str">
        <f>IF(AC325="","",AC325)</f>
        <v/>
      </c>
      <c r="R322" s="81" t="s">
        <v>39</v>
      </c>
      <c r="S322" s="58"/>
      <c r="T322" s="59"/>
      <c r="U322" s="242"/>
      <c r="V322" s="244"/>
      <c r="W322" s="247"/>
      <c r="X322" s="248"/>
    </row>
    <row r="323" spans="1:29" ht="4.5" customHeight="1"/>
    <row r="324" spans="1:29" ht="21.75" customHeight="1">
      <c r="A324" s="66" t="s">
        <v>10</v>
      </c>
      <c r="B324" s="276" t="s">
        <v>9</v>
      </c>
      <c r="C324" s="277"/>
      <c r="D324" s="277"/>
      <c r="E324" s="277"/>
      <c r="F324" s="278"/>
      <c r="G324" s="85" t="s">
        <v>8</v>
      </c>
      <c r="H324" s="86"/>
      <c r="I324" s="279" t="str">
        <f>IFERROR(VLOOKUP(D317,基本登録!$B$8:$G$13,5,FALSE),"")</f>
        <v>予選</v>
      </c>
      <c r="J324" s="279"/>
      <c r="K324" s="279"/>
      <c r="L324" s="87"/>
      <c r="M324" s="292" t="str">
        <f>IFERROR(VLOOKUP(D317,基本登録!$B$8:$G$13,6,FALSE),"")</f>
        <v>準決勝</v>
      </c>
      <c r="N324" s="279"/>
      <c r="O324" s="279"/>
      <c r="P324" s="279"/>
      <c r="Q324" s="278"/>
      <c r="R324" s="91"/>
      <c r="S324" s="277"/>
      <c r="T324" s="277"/>
      <c r="U324" s="277"/>
      <c r="V324" s="92"/>
      <c r="W324" s="280" t="s">
        <v>7</v>
      </c>
      <c r="X324" s="281"/>
    </row>
    <row r="325" spans="1:29" ht="21.75" customHeight="1">
      <c r="A325" s="71" t="str">
        <f>基本登録!$A$16</f>
        <v>１</v>
      </c>
      <c r="B325" s="282" t="str">
        <f>IF('都総体（男子）'!AC325="","",VLOOKUP(AC325,都総体!$B:$G,4,FALSE))</f>
        <v/>
      </c>
      <c r="C325" s="283"/>
      <c r="D325" s="283"/>
      <c r="E325" s="283"/>
      <c r="F325" s="284"/>
      <c r="G325" s="72" t="str">
        <f>IF('都総体（男子）'!AC325="","",VLOOKUP(AC325,都総体!$B:$G,5,FALSE))</f>
        <v/>
      </c>
      <c r="H325" s="84"/>
      <c r="I325" s="84"/>
      <c r="J325" s="84"/>
      <c r="K325" s="57"/>
      <c r="L325" s="89"/>
      <c r="M325" s="84"/>
      <c r="N325" s="84"/>
      <c r="O325" s="84"/>
      <c r="P325" s="57"/>
      <c r="Q325" s="89"/>
      <c r="R325" s="84"/>
      <c r="S325" s="84"/>
      <c r="T325" s="84"/>
      <c r="U325" s="57"/>
      <c r="V325" s="89"/>
      <c r="W325" s="177"/>
      <c r="X325" s="179"/>
      <c r="Y325" s="75"/>
      <c r="AC325" s="54" t="str">
        <f>都総体!B23</f>
        <v/>
      </c>
    </row>
    <row r="326" spans="1:29" ht="21.75" customHeight="1">
      <c r="A326" s="66" t="str">
        <f>基本登録!$A$17</f>
        <v>２</v>
      </c>
      <c r="B326" s="282" t="str">
        <f>IF('都総体（男子）'!AC326="","",VLOOKUP(AC326,都総体!$B:$G,4,FALSE))</f>
        <v/>
      </c>
      <c r="C326" s="283"/>
      <c r="D326" s="283"/>
      <c r="E326" s="283"/>
      <c r="F326" s="284"/>
      <c r="G326" s="72" t="str">
        <f>IF('都総体（男子）'!AC326="","",VLOOKUP(AC326,都総体!$B:$G,5,FALSE))</f>
        <v/>
      </c>
      <c r="H326" s="84"/>
      <c r="I326" s="84"/>
      <c r="J326" s="84"/>
      <c r="K326" s="57"/>
      <c r="L326" s="89"/>
      <c r="M326" s="84"/>
      <c r="N326" s="84"/>
      <c r="O326" s="84"/>
      <c r="P326" s="57"/>
      <c r="Q326" s="89"/>
      <c r="R326" s="84"/>
      <c r="S326" s="84"/>
      <c r="T326" s="84"/>
      <c r="U326" s="57"/>
      <c r="V326" s="89"/>
      <c r="W326" s="177"/>
      <c r="X326" s="179"/>
    </row>
    <row r="327" spans="1:29" ht="21.75" customHeight="1">
      <c r="A327" s="66" t="str">
        <f>基本登録!$A$18</f>
        <v>３</v>
      </c>
      <c r="B327" s="282" t="str">
        <f>IF('都総体（男子）'!AC327="","",VLOOKUP(AC327,都総体!$B:$G,4,FALSE))</f>
        <v/>
      </c>
      <c r="C327" s="283"/>
      <c r="D327" s="283"/>
      <c r="E327" s="283"/>
      <c r="F327" s="284"/>
      <c r="G327" s="72" t="str">
        <f>IF('都総体（男子）'!AC327="","",VLOOKUP(AC327,都総体!$B:$G,5,FALSE))</f>
        <v/>
      </c>
      <c r="H327" s="84"/>
      <c r="I327" s="84"/>
      <c r="J327" s="84"/>
      <c r="K327" s="57"/>
      <c r="L327" s="89"/>
      <c r="M327" s="84"/>
      <c r="N327" s="84"/>
      <c r="O327" s="84"/>
      <c r="P327" s="57"/>
      <c r="Q327" s="89"/>
      <c r="R327" s="84"/>
      <c r="S327" s="84"/>
      <c r="T327" s="84"/>
      <c r="U327" s="57"/>
      <c r="V327" s="89"/>
      <c r="W327" s="177"/>
      <c r="X327" s="179"/>
    </row>
    <row r="328" spans="1:29" ht="21.75" customHeight="1">
      <c r="A328" s="66" t="str">
        <f>基本登録!$A$19</f>
        <v>４</v>
      </c>
      <c r="B328" s="282" t="str">
        <f>IF('都総体（男子）'!AC328="","",VLOOKUP(AC328,都総体!$B:$G,4,FALSE))</f>
        <v/>
      </c>
      <c r="C328" s="283"/>
      <c r="D328" s="283"/>
      <c r="E328" s="283"/>
      <c r="F328" s="284"/>
      <c r="G328" s="72" t="str">
        <f>IF('都総体（男子）'!AC328="","",VLOOKUP(AC328,都総体!$B:$G,5,FALSE))</f>
        <v/>
      </c>
      <c r="H328" s="84"/>
      <c r="I328" s="84"/>
      <c r="J328" s="84"/>
      <c r="K328" s="57"/>
      <c r="L328" s="89"/>
      <c r="M328" s="84"/>
      <c r="N328" s="84"/>
      <c r="O328" s="84"/>
      <c r="P328" s="57"/>
      <c r="Q328" s="89"/>
      <c r="R328" s="84"/>
      <c r="S328" s="84"/>
      <c r="T328" s="84"/>
      <c r="U328" s="57"/>
      <c r="V328" s="89"/>
      <c r="W328" s="177"/>
      <c r="X328" s="179"/>
    </row>
    <row r="329" spans="1:29" ht="21.75" customHeight="1">
      <c r="A329" s="66" t="str">
        <f>基本登録!$A$20</f>
        <v>５</v>
      </c>
      <c r="B329" s="282" t="str">
        <f>IF('都総体（男子）'!AC329="","",VLOOKUP(AC329,都総体!$B:$G,4,FALSE))</f>
        <v/>
      </c>
      <c r="C329" s="283"/>
      <c r="D329" s="283"/>
      <c r="E329" s="283"/>
      <c r="F329" s="284"/>
      <c r="G329" s="72" t="str">
        <f>IF('都総体（男子）'!AC329="","",VLOOKUP(AC329,都総体!$B:$G,5,FALSE))</f>
        <v/>
      </c>
      <c r="H329" s="84"/>
      <c r="I329" s="84"/>
      <c r="J329" s="84"/>
      <c r="K329" s="57"/>
      <c r="L329" s="89"/>
      <c r="M329" s="84"/>
      <c r="N329" s="84"/>
      <c r="O329" s="84"/>
      <c r="P329" s="57"/>
      <c r="Q329" s="89"/>
      <c r="R329" s="84"/>
      <c r="S329" s="84"/>
      <c r="T329" s="84"/>
      <c r="U329" s="57"/>
      <c r="V329" s="89"/>
      <c r="W329" s="177"/>
      <c r="X329" s="179"/>
    </row>
    <row r="330" spans="1:29" ht="21.75" customHeight="1">
      <c r="A330" s="66" t="str">
        <f>基本登録!$A$21</f>
        <v>補</v>
      </c>
      <c r="B330" s="282" t="str">
        <f>IF('都総体（男子）'!AC330="","",VLOOKUP(AC330,都総体!$B:$G,4,FALSE))</f>
        <v/>
      </c>
      <c r="C330" s="283"/>
      <c r="D330" s="283"/>
      <c r="E330" s="283"/>
      <c r="F330" s="284"/>
      <c r="G330" s="72" t="str">
        <f>IF('都総体（男子）'!AC330="","",VLOOKUP(AC330,都総体!$B:$G,5,FALSE))</f>
        <v/>
      </c>
      <c r="H330" s="66"/>
      <c r="I330" s="66"/>
      <c r="J330" s="66"/>
      <c r="K330" s="88"/>
      <c r="L330" s="89"/>
      <c r="M330" s="66"/>
      <c r="N330" s="66"/>
      <c r="O330" s="66"/>
      <c r="P330" s="88"/>
      <c r="Q330" s="89"/>
      <c r="R330" s="66"/>
      <c r="S330" s="66"/>
      <c r="T330" s="66"/>
      <c r="U330" s="88"/>
      <c r="V330" s="89"/>
      <c r="W330" s="177"/>
      <c r="X330" s="179"/>
    </row>
    <row r="331" spans="1:29" ht="19.5" customHeight="1">
      <c r="A331" s="177"/>
      <c r="B331" s="285"/>
      <c r="C331" s="285"/>
      <c r="D331" s="285"/>
      <c r="E331" s="285"/>
      <c r="F331" s="285"/>
      <c r="G331" s="286"/>
      <c r="H331" s="280" t="s">
        <v>5</v>
      </c>
      <c r="I331" s="287"/>
      <c r="J331" s="287"/>
      <c r="K331" s="287"/>
      <c r="L331" s="89"/>
      <c r="M331" s="280" t="s">
        <v>5</v>
      </c>
      <c r="N331" s="287"/>
      <c r="O331" s="287"/>
      <c r="P331" s="287"/>
      <c r="Q331" s="89"/>
      <c r="R331" s="280" t="s">
        <v>5</v>
      </c>
      <c r="S331" s="287"/>
      <c r="T331" s="287"/>
      <c r="U331" s="287"/>
      <c r="V331" s="89"/>
      <c r="W331" s="177"/>
      <c r="X331" s="179"/>
    </row>
    <row r="332" spans="1:29" ht="24.75" customHeight="1">
      <c r="A332" s="276" t="s">
        <v>4</v>
      </c>
      <c r="B332" s="279"/>
      <c r="C332" s="279"/>
      <c r="D332" s="279"/>
      <c r="E332" s="279"/>
      <c r="F332" s="279"/>
      <c r="G332" s="278"/>
      <c r="H332" s="177"/>
      <c r="I332" s="178"/>
      <c r="J332" s="178"/>
      <c r="K332" s="178"/>
      <c r="L332" s="179"/>
      <c r="M332" s="177"/>
      <c r="N332" s="178"/>
      <c r="O332" s="178"/>
      <c r="P332" s="178"/>
      <c r="Q332" s="179"/>
      <c r="R332" s="177"/>
      <c r="S332" s="178"/>
      <c r="T332" s="178"/>
      <c r="U332" s="178"/>
      <c r="V332" s="179"/>
      <c r="W332" s="177"/>
      <c r="X332" s="179"/>
    </row>
    <row r="333" spans="1:29" ht="4.5" customHeight="1">
      <c r="A333" s="288"/>
      <c r="B333" s="240"/>
      <c r="C333" s="24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</row>
    <row r="334" spans="1:29">
      <c r="A334" s="229" t="s">
        <v>63</v>
      </c>
      <c r="B334" s="229"/>
      <c r="C334" s="229"/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30"/>
      <c r="R334" s="231" t="s">
        <v>3</v>
      </c>
      <c r="S334" s="231"/>
      <c r="T334" s="231"/>
      <c r="U334" s="231"/>
      <c r="V334" s="231"/>
      <c r="W334" s="231"/>
      <c r="X334" s="231"/>
    </row>
    <row r="335" spans="1:29">
      <c r="A335" s="229" t="s">
        <v>2</v>
      </c>
      <c r="B335" s="229"/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90"/>
      <c r="R335" s="231"/>
      <c r="S335" s="231"/>
      <c r="T335" s="231"/>
      <c r="U335" s="231"/>
      <c r="V335" s="231"/>
      <c r="W335" s="231"/>
      <c r="X335" s="231"/>
    </row>
    <row r="336" spans="1:29" ht="39.75" customHeight="1"/>
    <row r="337" spans="1:29" ht="34.5" customHeight="1"/>
    <row r="338" spans="1:29" ht="24.75" customHeight="1">
      <c r="A338" s="169" t="s">
        <v>12</v>
      </c>
      <c r="B338" s="169"/>
      <c r="C338" s="169"/>
      <c r="D338" s="172" t="str">
        <f>$D$2</f>
        <v>基本登録シートの年度に入力して下さい</v>
      </c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3"/>
      <c r="V338" s="249" t="s">
        <v>24</v>
      </c>
      <c r="W338" s="250"/>
      <c r="X338" s="251"/>
    </row>
    <row r="339" spans="1:29" ht="26.25" customHeight="1">
      <c r="A339" s="170"/>
      <c r="B339" s="170"/>
      <c r="C339" s="170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3"/>
      <c r="V339" s="233" t="str">
        <f>IF(VLOOKUP(AC346,都総体!$B:$G,2,FALSE)="","",VLOOKUP(AC346,都総体!$B:$G,2,FALSE))</f>
        <v/>
      </c>
      <c r="W339" s="234"/>
      <c r="X339" s="235"/>
    </row>
    <row r="340" spans="1:29" ht="27" customHeight="1">
      <c r="A340" s="177" t="s">
        <v>23</v>
      </c>
      <c r="B340" s="178"/>
      <c r="C340" s="179"/>
      <c r="D340" s="241"/>
      <c r="E340" s="82" t="s">
        <v>22</v>
      </c>
      <c r="F340" s="241"/>
      <c r="G340" s="249" t="s">
        <v>21</v>
      </c>
      <c r="H340" s="250"/>
      <c r="I340" s="251"/>
      <c r="J340" s="255" t="str">
        <f>基本登録!$B$2</f>
        <v>基本登録シートの学校番号に入力して下さい</v>
      </c>
      <c r="K340" s="256"/>
      <c r="L340" s="256"/>
      <c r="M340" s="256"/>
      <c r="N340" s="256"/>
      <c r="O340" s="256"/>
      <c r="P340" s="256"/>
      <c r="Q340" s="256"/>
      <c r="R340" s="256"/>
      <c r="S340" s="256"/>
      <c r="T340" s="257"/>
      <c r="U340" s="83"/>
      <c r="V340" s="236"/>
      <c r="W340" s="237"/>
      <c r="X340" s="238"/>
    </row>
    <row r="341" spans="1:29" ht="9.75" customHeight="1">
      <c r="A341" s="186">
        <f>基本登録!$B$1</f>
        <v>0</v>
      </c>
      <c r="B341" s="187"/>
      <c r="C341" s="188"/>
      <c r="D341" s="252"/>
      <c r="E341" s="258" t="s">
        <v>50</v>
      </c>
      <c r="F341" s="254"/>
      <c r="G341" s="261" t="s">
        <v>20</v>
      </c>
      <c r="H341" s="262"/>
      <c r="I341" s="263"/>
      <c r="J341" s="267">
        <f>基本登録!$B$3</f>
        <v>0</v>
      </c>
      <c r="K341" s="268"/>
      <c r="L341" s="268"/>
      <c r="M341" s="268"/>
      <c r="N341" s="268"/>
      <c r="O341" s="268"/>
      <c r="P341" s="268"/>
      <c r="Q341" s="268"/>
      <c r="R341" s="268"/>
      <c r="S341" s="268"/>
      <c r="T341" s="269"/>
      <c r="U341" s="239"/>
      <c r="V341" s="240"/>
      <c r="W341" s="240"/>
      <c r="X341" s="240"/>
    </row>
    <row r="342" spans="1:29" ht="16.5" customHeight="1">
      <c r="A342" s="189"/>
      <c r="B342" s="190"/>
      <c r="C342" s="191"/>
      <c r="D342" s="252"/>
      <c r="E342" s="259"/>
      <c r="F342" s="254"/>
      <c r="G342" s="264"/>
      <c r="H342" s="265"/>
      <c r="I342" s="266"/>
      <c r="J342" s="270"/>
      <c r="K342" s="271"/>
      <c r="L342" s="271"/>
      <c r="M342" s="271"/>
      <c r="N342" s="271"/>
      <c r="O342" s="271"/>
      <c r="P342" s="271"/>
      <c r="Q342" s="271"/>
      <c r="R342" s="271"/>
      <c r="S342" s="271"/>
      <c r="T342" s="272"/>
      <c r="U342" s="241"/>
      <c r="V342" s="243" t="s">
        <v>19</v>
      </c>
      <c r="W342" s="245" t="s">
        <v>11</v>
      </c>
      <c r="X342" s="246"/>
    </row>
    <row r="343" spans="1:29" ht="27" customHeight="1">
      <c r="A343" s="192"/>
      <c r="B343" s="193"/>
      <c r="C343" s="194"/>
      <c r="D343" s="253"/>
      <c r="E343" s="260"/>
      <c r="F343" s="242"/>
      <c r="G343" s="273" t="s">
        <v>18</v>
      </c>
      <c r="H343" s="274"/>
      <c r="I343" s="275"/>
      <c r="J343" s="80" t="s">
        <v>32</v>
      </c>
      <c r="K343" s="81" t="s">
        <v>33</v>
      </c>
      <c r="L343" s="81" t="s">
        <v>34</v>
      </c>
      <c r="M343" s="81" t="s">
        <v>35</v>
      </c>
      <c r="N343" s="81" t="s">
        <v>36</v>
      </c>
      <c r="O343" s="81" t="s">
        <v>37</v>
      </c>
      <c r="P343" s="81" t="s">
        <v>38</v>
      </c>
      <c r="Q343" s="63" t="str">
        <f>IF(AC346="","",AC346)</f>
        <v/>
      </c>
      <c r="R343" s="81" t="s">
        <v>39</v>
      </c>
      <c r="S343" s="58"/>
      <c r="T343" s="59"/>
      <c r="U343" s="242"/>
      <c r="V343" s="244"/>
      <c r="W343" s="247"/>
      <c r="X343" s="248"/>
    </row>
    <row r="344" spans="1:29" ht="4.5" customHeight="1"/>
    <row r="345" spans="1:29" ht="21.75" customHeight="1">
      <c r="A345" s="66" t="s">
        <v>10</v>
      </c>
      <c r="B345" s="276" t="s">
        <v>9</v>
      </c>
      <c r="C345" s="277"/>
      <c r="D345" s="277"/>
      <c r="E345" s="277"/>
      <c r="F345" s="278"/>
      <c r="G345" s="85" t="s">
        <v>8</v>
      </c>
      <c r="H345" s="86"/>
      <c r="I345" s="279" t="str">
        <f>IFERROR(VLOOKUP(D338,基本登録!$B$8:$G$13,5,FALSE),"")</f>
        <v>予選</v>
      </c>
      <c r="J345" s="279"/>
      <c r="K345" s="279"/>
      <c r="L345" s="87"/>
      <c r="M345" s="292" t="str">
        <f>IFERROR(VLOOKUP(D338,基本登録!$B$8:$G$13,6,FALSE),"")</f>
        <v>準決勝</v>
      </c>
      <c r="N345" s="279"/>
      <c r="O345" s="279"/>
      <c r="P345" s="279"/>
      <c r="Q345" s="278"/>
      <c r="R345" s="91"/>
      <c r="S345" s="277"/>
      <c r="T345" s="277"/>
      <c r="U345" s="277"/>
      <c r="V345" s="92"/>
      <c r="W345" s="280" t="s">
        <v>7</v>
      </c>
      <c r="X345" s="281"/>
    </row>
    <row r="346" spans="1:29" ht="21.75" customHeight="1">
      <c r="A346" s="71" t="str">
        <f>基本登録!$A$16</f>
        <v>１</v>
      </c>
      <c r="B346" s="282" t="str">
        <f>IF('都総体（男子）'!AC346="","",VLOOKUP(AC346,都総体!$B:$G,4,FALSE))</f>
        <v/>
      </c>
      <c r="C346" s="283"/>
      <c r="D346" s="283"/>
      <c r="E346" s="283"/>
      <c r="F346" s="284"/>
      <c r="G346" s="72" t="str">
        <f>IF('都総体（男子）'!AC346="","",VLOOKUP(AC346,都総体!$B:$G,5,FALSE))</f>
        <v/>
      </c>
      <c r="H346" s="84"/>
      <c r="I346" s="84"/>
      <c r="J346" s="84"/>
      <c r="K346" s="57"/>
      <c r="L346" s="89"/>
      <c r="M346" s="84"/>
      <c r="N346" s="84"/>
      <c r="O346" s="84"/>
      <c r="P346" s="57"/>
      <c r="Q346" s="89"/>
      <c r="R346" s="84"/>
      <c r="S346" s="84"/>
      <c r="T346" s="84"/>
      <c r="U346" s="57"/>
      <c r="V346" s="89"/>
      <c r="W346" s="177"/>
      <c r="X346" s="179"/>
      <c r="Y346" s="75"/>
      <c r="AC346" s="54" t="str">
        <f>都総体!B24</f>
        <v/>
      </c>
    </row>
    <row r="347" spans="1:29" ht="21.75" customHeight="1">
      <c r="A347" s="66" t="str">
        <f>基本登録!$A$17</f>
        <v>２</v>
      </c>
      <c r="B347" s="282" t="str">
        <f>IF('都総体（男子）'!AC347="","",VLOOKUP(AC347,都総体!$B:$G,4,FALSE))</f>
        <v/>
      </c>
      <c r="C347" s="283"/>
      <c r="D347" s="283"/>
      <c r="E347" s="283"/>
      <c r="F347" s="284"/>
      <c r="G347" s="72" t="str">
        <f>IF('都総体（男子）'!AC347="","",VLOOKUP(AC347,都総体!$B:$G,5,FALSE))</f>
        <v/>
      </c>
      <c r="H347" s="84"/>
      <c r="I347" s="84"/>
      <c r="J347" s="84"/>
      <c r="K347" s="57"/>
      <c r="L347" s="89"/>
      <c r="M347" s="84"/>
      <c r="N347" s="84"/>
      <c r="O347" s="84"/>
      <c r="P347" s="57"/>
      <c r="Q347" s="89"/>
      <c r="R347" s="84"/>
      <c r="S347" s="84"/>
      <c r="T347" s="84"/>
      <c r="U347" s="57"/>
      <c r="V347" s="89"/>
      <c r="W347" s="177"/>
      <c r="X347" s="179"/>
    </row>
    <row r="348" spans="1:29" ht="21.75" customHeight="1">
      <c r="A348" s="66" t="str">
        <f>基本登録!$A$18</f>
        <v>３</v>
      </c>
      <c r="B348" s="282" t="str">
        <f>IF('都総体（男子）'!AC348="","",VLOOKUP(AC348,都総体!$B:$G,4,FALSE))</f>
        <v/>
      </c>
      <c r="C348" s="283"/>
      <c r="D348" s="283"/>
      <c r="E348" s="283"/>
      <c r="F348" s="284"/>
      <c r="G348" s="72" t="str">
        <f>IF('都総体（男子）'!AC348="","",VLOOKUP(AC348,都総体!$B:$G,5,FALSE))</f>
        <v/>
      </c>
      <c r="H348" s="84"/>
      <c r="I348" s="84"/>
      <c r="J348" s="84"/>
      <c r="K348" s="57"/>
      <c r="L348" s="89"/>
      <c r="M348" s="84"/>
      <c r="N348" s="84"/>
      <c r="O348" s="84"/>
      <c r="P348" s="57"/>
      <c r="Q348" s="89"/>
      <c r="R348" s="84"/>
      <c r="S348" s="84"/>
      <c r="T348" s="84"/>
      <c r="U348" s="57"/>
      <c r="V348" s="89"/>
      <c r="W348" s="177"/>
      <c r="X348" s="179"/>
    </row>
    <row r="349" spans="1:29" ht="21.75" customHeight="1">
      <c r="A349" s="66" t="str">
        <f>基本登録!$A$19</f>
        <v>４</v>
      </c>
      <c r="B349" s="282" t="str">
        <f>IF('都総体（男子）'!AC349="","",VLOOKUP(AC349,都総体!$B:$G,4,FALSE))</f>
        <v/>
      </c>
      <c r="C349" s="283"/>
      <c r="D349" s="283"/>
      <c r="E349" s="283"/>
      <c r="F349" s="284"/>
      <c r="G349" s="72" t="str">
        <f>IF('都総体（男子）'!AC349="","",VLOOKUP(AC349,都総体!$B:$G,5,FALSE))</f>
        <v/>
      </c>
      <c r="H349" s="84"/>
      <c r="I349" s="84"/>
      <c r="J349" s="84"/>
      <c r="K349" s="57"/>
      <c r="L349" s="89"/>
      <c r="M349" s="84"/>
      <c r="N349" s="84"/>
      <c r="O349" s="84"/>
      <c r="P349" s="57"/>
      <c r="Q349" s="89"/>
      <c r="R349" s="84"/>
      <c r="S349" s="84"/>
      <c r="T349" s="84"/>
      <c r="U349" s="57"/>
      <c r="V349" s="89"/>
      <c r="W349" s="177"/>
      <c r="X349" s="179"/>
    </row>
    <row r="350" spans="1:29" ht="21.75" customHeight="1">
      <c r="A350" s="66" t="str">
        <f>基本登録!$A$20</f>
        <v>５</v>
      </c>
      <c r="B350" s="282" t="str">
        <f>IF('都総体（男子）'!AC350="","",VLOOKUP(AC350,都総体!$B:$G,4,FALSE))</f>
        <v/>
      </c>
      <c r="C350" s="283"/>
      <c r="D350" s="283"/>
      <c r="E350" s="283"/>
      <c r="F350" s="284"/>
      <c r="G350" s="72" t="str">
        <f>IF('都総体（男子）'!AC350="","",VLOOKUP(AC350,都総体!$B:$G,5,FALSE))</f>
        <v/>
      </c>
      <c r="H350" s="84"/>
      <c r="I350" s="84"/>
      <c r="J350" s="84"/>
      <c r="K350" s="57"/>
      <c r="L350" s="89"/>
      <c r="M350" s="84"/>
      <c r="N350" s="84"/>
      <c r="O350" s="84"/>
      <c r="P350" s="57"/>
      <c r="Q350" s="89"/>
      <c r="R350" s="84"/>
      <c r="S350" s="84"/>
      <c r="T350" s="84"/>
      <c r="U350" s="57"/>
      <c r="V350" s="89"/>
      <c r="W350" s="177"/>
      <c r="X350" s="179"/>
    </row>
    <row r="351" spans="1:29" ht="21.75" customHeight="1">
      <c r="A351" s="66" t="str">
        <f>基本登録!$A$21</f>
        <v>補</v>
      </c>
      <c r="B351" s="282" t="str">
        <f>IF('都総体（男子）'!AC351="","",VLOOKUP(AC351,都総体!$B:$G,4,FALSE))</f>
        <v/>
      </c>
      <c r="C351" s="283"/>
      <c r="D351" s="283"/>
      <c r="E351" s="283"/>
      <c r="F351" s="284"/>
      <c r="G351" s="72" t="str">
        <f>IF('都総体（男子）'!AC351="","",VLOOKUP(AC351,都総体!$B:$G,5,FALSE))</f>
        <v/>
      </c>
      <c r="H351" s="66"/>
      <c r="I351" s="66"/>
      <c r="J351" s="66"/>
      <c r="K351" s="88"/>
      <c r="L351" s="89"/>
      <c r="M351" s="66"/>
      <c r="N351" s="66"/>
      <c r="O351" s="66"/>
      <c r="P351" s="88"/>
      <c r="Q351" s="89"/>
      <c r="R351" s="66"/>
      <c r="S351" s="66"/>
      <c r="T351" s="66"/>
      <c r="U351" s="88"/>
      <c r="V351" s="89"/>
      <c r="W351" s="177"/>
      <c r="X351" s="179"/>
    </row>
    <row r="352" spans="1:29" ht="19.5" customHeight="1">
      <c r="A352" s="177"/>
      <c r="B352" s="285"/>
      <c r="C352" s="285"/>
      <c r="D352" s="285"/>
      <c r="E352" s="285"/>
      <c r="F352" s="285"/>
      <c r="G352" s="286"/>
      <c r="H352" s="280" t="s">
        <v>5</v>
      </c>
      <c r="I352" s="287"/>
      <c r="J352" s="287"/>
      <c r="K352" s="287"/>
      <c r="L352" s="89"/>
      <c r="M352" s="280" t="s">
        <v>5</v>
      </c>
      <c r="N352" s="287"/>
      <c r="O352" s="287"/>
      <c r="P352" s="287"/>
      <c r="Q352" s="89"/>
      <c r="R352" s="280" t="s">
        <v>5</v>
      </c>
      <c r="S352" s="287"/>
      <c r="T352" s="287"/>
      <c r="U352" s="287"/>
      <c r="V352" s="89"/>
      <c r="W352" s="177"/>
      <c r="X352" s="179"/>
    </row>
    <row r="353" spans="1:29" ht="24.75" customHeight="1">
      <c r="A353" s="276" t="s">
        <v>4</v>
      </c>
      <c r="B353" s="279"/>
      <c r="C353" s="279"/>
      <c r="D353" s="279"/>
      <c r="E353" s="279"/>
      <c r="F353" s="279"/>
      <c r="G353" s="278"/>
      <c r="H353" s="177"/>
      <c r="I353" s="178"/>
      <c r="J353" s="178"/>
      <c r="K353" s="178"/>
      <c r="L353" s="179"/>
      <c r="M353" s="177"/>
      <c r="N353" s="178"/>
      <c r="O353" s="178"/>
      <c r="P353" s="178"/>
      <c r="Q353" s="179"/>
      <c r="R353" s="177"/>
      <c r="S353" s="178"/>
      <c r="T353" s="178"/>
      <c r="U353" s="178"/>
      <c r="V353" s="179"/>
      <c r="W353" s="177"/>
      <c r="X353" s="179"/>
    </row>
    <row r="354" spans="1:29" ht="4.5" customHeight="1">
      <c r="A354" s="288"/>
      <c r="B354" s="240"/>
      <c r="C354" s="24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</row>
    <row r="355" spans="1:29">
      <c r="A355" s="229" t="s">
        <v>63</v>
      </c>
      <c r="B355" s="229"/>
      <c r="C355" s="229"/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30"/>
      <c r="R355" s="231" t="s">
        <v>3</v>
      </c>
      <c r="S355" s="231"/>
      <c r="T355" s="231"/>
      <c r="U355" s="231"/>
      <c r="V355" s="231"/>
      <c r="W355" s="231"/>
      <c r="X355" s="231"/>
    </row>
    <row r="356" spans="1:29">
      <c r="A356" s="229" t="s">
        <v>2</v>
      </c>
      <c r="B356" s="229"/>
      <c r="C356" s="229"/>
      <c r="D356" s="229"/>
      <c r="E356" s="229"/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90"/>
      <c r="R356" s="231"/>
      <c r="S356" s="231"/>
      <c r="T356" s="231"/>
      <c r="U356" s="231"/>
      <c r="V356" s="231"/>
      <c r="W356" s="231"/>
      <c r="X356" s="231"/>
    </row>
    <row r="357" spans="1:29" ht="39.75" customHeight="1"/>
    <row r="358" spans="1:29" ht="34.5" customHeight="1"/>
    <row r="359" spans="1:29" ht="24.75" customHeight="1">
      <c r="A359" s="169" t="s">
        <v>12</v>
      </c>
      <c r="B359" s="169"/>
      <c r="C359" s="169"/>
      <c r="D359" s="172" t="str">
        <f>$D$2</f>
        <v>基本登録シートの年度に入力して下さい</v>
      </c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3"/>
      <c r="V359" s="249" t="s">
        <v>24</v>
      </c>
      <c r="W359" s="250"/>
      <c r="X359" s="251"/>
    </row>
    <row r="360" spans="1:29" ht="26.25" customHeight="1">
      <c r="A360" s="170"/>
      <c r="B360" s="170"/>
      <c r="C360" s="170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3"/>
      <c r="V360" s="233" t="str">
        <f>IF(VLOOKUP(AC367,都総体!$B:$G,2,FALSE)="","",VLOOKUP(AC367,都総体!$B:$G,2,FALSE))</f>
        <v/>
      </c>
      <c r="W360" s="234"/>
      <c r="X360" s="235"/>
    </row>
    <row r="361" spans="1:29" ht="27" customHeight="1">
      <c r="A361" s="177" t="s">
        <v>23</v>
      </c>
      <c r="B361" s="178"/>
      <c r="C361" s="179"/>
      <c r="D361" s="241"/>
      <c r="E361" s="82" t="s">
        <v>22</v>
      </c>
      <c r="F361" s="241"/>
      <c r="G361" s="249" t="s">
        <v>21</v>
      </c>
      <c r="H361" s="250"/>
      <c r="I361" s="251"/>
      <c r="J361" s="255" t="str">
        <f>基本登録!$B$2</f>
        <v>基本登録シートの学校番号に入力して下さい</v>
      </c>
      <c r="K361" s="256"/>
      <c r="L361" s="256"/>
      <c r="M361" s="256"/>
      <c r="N361" s="256"/>
      <c r="O361" s="256"/>
      <c r="P361" s="256"/>
      <c r="Q361" s="256"/>
      <c r="R361" s="256"/>
      <c r="S361" s="256"/>
      <c r="T361" s="257"/>
      <c r="U361" s="83"/>
      <c r="V361" s="236"/>
      <c r="W361" s="237"/>
      <c r="X361" s="238"/>
    </row>
    <row r="362" spans="1:29" ht="9.75" customHeight="1">
      <c r="A362" s="186">
        <f>基本登録!$B$1</f>
        <v>0</v>
      </c>
      <c r="B362" s="187"/>
      <c r="C362" s="188"/>
      <c r="D362" s="252"/>
      <c r="E362" s="258" t="s">
        <v>50</v>
      </c>
      <c r="F362" s="254"/>
      <c r="G362" s="261" t="s">
        <v>20</v>
      </c>
      <c r="H362" s="262"/>
      <c r="I362" s="263"/>
      <c r="J362" s="267">
        <f>基本登録!$B$3</f>
        <v>0</v>
      </c>
      <c r="K362" s="268"/>
      <c r="L362" s="268"/>
      <c r="M362" s="268"/>
      <c r="N362" s="268"/>
      <c r="O362" s="268"/>
      <c r="P362" s="268"/>
      <c r="Q362" s="268"/>
      <c r="R362" s="268"/>
      <c r="S362" s="268"/>
      <c r="T362" s="269"/>
      <c r="U362" s="239"/>
      <c r="V362" s="240"/>
      <c r="W362" s="240"/>
      <c r="X362" s="240"/>
    </row>
    <row r="363" spans="1:29" ht="16.5" customHeight="1">
      <c r="A363" s="189"/>
      <c r="B363" s="190"/>
      <c r="C363" s="191"/>
      <c r="D363" s="252"/>
      <c r="E363" s="259"/>
      <c r="F363" s="254"/>
      <c r="G363" s="264"/>
      <c r="H363" s="265"/>
      <c r="I363" s="266"/>
      <c r="J363" s="270"/>
      <c r="K363" s="271"/>
      <c r="L363" s="271"/>
      <c r="M363" s="271"/>
      <c r="N363" s="271"/>
      <c r="O363" s="271"/>
      <c r="P363" s="271"/>
      <c r="Q363" s="271"/>
      <c r="R363" s="271"/>
      <c r="S363" s="271"/>
      <c r="T363" s="272"/>
      <c r="U363" s="241"/>
      <c r="V363" s="243" t="s">
        <v>19</v>
      </c>
      <c r="W363" s="245" t="s">
        <v>11</v>
      </c>
      <c r="X363" s="246"/>
    </row>
    <row r="364" spans="1:29" ht="27" customHeight="1">
      <c r="A364" s="192"/>
      <c r="B364" s="193"/>
      <c r="C364" s="194"/>
      <c r="D364" s="253"/>
      <c r="E364" s="260"/>
      <c r="F364" s="242"/>
      <c r="G364" s="273" t="s">
        <v>18</v>
      </c>
      <c r="H364" s="274"/>
      <c r="I364" s="275"/>
      <c r="J364" s="80" t="s">
        <v>32</v>
      </c>
      <c r="K364" s="81" t="s">
        <v>33</v>
      </c>
      <c r="L364" s="81" t="s">
        <v>34</v>
      </c>
      <c r="M364" s="81" t="s">
        <v>35</v>
      </c>
      <c r="N364" s="81" t="s">
        <v>36</v>
      </c>
      <c r="O364" s="81" t="s">
        <v>37</v>
      </c>
      <c r="P364" s="81" t="s">
        <v>38</v>
      </c>
      <c r="Q364" s="63" t="str">
        <f>IF(AC367="","",AC367)</f>
        <v/>
      </c>
      <c r="R364" s="81" t="s">
        <v>39</v>
      </c>
      <c r="S364" s="58"/>
      <c r="T364" s="59"/>
      <c r="U364" s="242"/>
      <c r="V364" s="244"/>
      <c r="W364" s="247"/>
      <c r="X364" s="248"/>
    </row>
    <row r="365" spans="1:29" ht="4.5" customHeight="1"/>
    <row r="366" spans="1:29" ht="21.75" customHeight="1">
      <c r="A366" s="66" t="s">
        <v>10</v>
      </c>
      <c r="B366" s="276" t="s">
        <v>9</v>
      </c>
      <c r="C366" s="277"/>
      <c r="D366" s="277"/>
      <c r="E366" s="277"/>
      <c r="F366" s="278"/>
      <c r="G366" s="85" t="s">
        <v>8</v>
      </c>
      <c r="H366" s="86"/>
      <c r="I366" s="279" t="str">
        <f>IFERROR(VLOOKUP(D359,基本登録!$B$8:$G$13,5,FALSE),"")</f>
        <v>予選</v>
      </c>
      <c r="J366" s="279"/>
      <c r="K366" s="279"/>
      <c r="L366" s="87"/>
      <c r="M366" s="292" t="str">
        <f>IFERROR(VLOOKUP(D359,基本登録!$B$8:$G$13,6,FALSE),"")</f>
        <v>準決勝</v>
      </c>
      <c r="N366" s="279"/>
      <c r="O366" s="279"/>
      <c r="P366" s="279"/>
      <c r="Q366" s="278"/>
      <c r="R366" s="91"/>
      <c r="S366" s="277"/>
      <c r="T366" s="277"/>
      <c r="U366" s="277"/>
      <c r="V366" s="92"/>
      <c r="W366" s="280" t="s">
        <v>7</v>
      </c>
      <c r="X366" s="281"/>
    </row>
    <row r="367" spans="1:29" ht="21.75" customHeight="1">
      <c r="A367" s="71" t="str">
        <f>基本登録!$A$16</f>
        <v>１</v>
      </c>
      <c r="B367" s="282" t="str">
        <f>IF('都総体（男子）'!AC367="","",VLOOKUP(AC367,都総体!$B:$G,4,FALSE))</f>
        <v/>
      </c>
      <c r="C367" s="283"/>
      <c r="D367" s="283"/>
      <c r="E367" s="283"/>
      <c r="F367" s="284"/>
      <c r="G367" s="72" t="str">
        <f>IF('都総体（男子）'!AC367="","",VLOOKUP(AC367,都総体!$B:$G,5,FALSE))</f>
        <v/>
      </c>
      <c r="H367" s="84"/>
      <c r="I367" s="84"/>
      <c r="J367" s="84"/>
      <c r="K367" s="57"/>
      <c r="L367" s="89"/>
      <c r="M367" s="84"/>
      <c r="N367" s="84"/>
      <c r="O367" s="84"/>
      <c r="P367" s="57"/>
      <c r="Q367" s="89"/>
      <c r="R367" s="84"/>
      <c r="S367" s="84"/>
      <c r="T367" s="84"/>
      <c r="U367" s="57"/>
      <c r="V367" s="89"/>
      <c r="W367" s="177"/>
      <c r="X367" s="179"/>
      <c r="Y367" s="75"/>
      <c r="AC367" s="54" t="str">
        <f>都総体!B25</f>
        <v/>
      </c>
    </row>
    <row r="368" spans="1:29" ht="21.75" customHeight="1">
      <c r="A368" s="66" t="str">
        <f>基本登録!$A$17</f>
        <v>２</v>
      </c>
      <c r="B368" s="282" t="str">
        <f>IF('都総体（男子）'!AC368="","",VLOOKUP(AC368,都総体!$B:$G,4,FALSE))</f>
        <v/>
      </c>
      <c r="C368" s="283"/>
      <c r="D368" s="283"/>
      <c r="E368" s="283"/>
      <c r="F368" s="284"/>
      <c r="G368" s="72" t="str">
        <f>IF('都総体（男子）'!AC368="","",VLOOKUP(AC368,都総体!$B:$G,5,FALSE))</f>
        <v/>
      </c>
      <c r="H368" s="84"/>
      <c r="I368" s="84"/>
      <c r="J368" s="84"/>
      <c r="K368" s="57"/>
      <c r="L368" s="89"/>
      <c r="M368" s="84"/>
      <c r="N368" s="84"/>
      <c r="O368" s="84"/>
      <c r="P368" s="57"/>
      <c r="Q368" s="89"/>
      <c r="R368" s="84"/>
      <c r="S368" s="84"/>
      <c r="T368" s="84"/>
      <c r="U368" s="57"/>
      <c r="V368" s="89"/>
      <c r="W368" s="177"/>
      <c r="X368" s="179"/>
    </row>
    <row r="369" spans="1:24" ht="21.75" customHeight="1">
      <c r="A369" s="66" t="str">
        <f>基本登録!$A$18</f>
        <v>３</v>
      </c>
      <c r="B369" s="282" t="str">
        <f>IF('都総体（男子）'!AC369="","",VLOOKUP(AC369,都総体!$B:$G,4,FALSE))</f>
        <v/>
      </c>
      <c r="C369" s="283"/>
      <c r="D369" s="283"/>
      <c r="E369" s="283"/>
      <c r="F369" s="284"/>
      <c r="G369" s="72" t="str">
        <f>IF('都総体（男子）'!AC369="","",VLOOKUP(AC369,都総体!$B:$G,5,FALSE))</f>
        <v/>
      </c>
      <c r="H369" s="84"/>
      <c r="I369" s="84"/>
      <c r="J369" s="84"/>
      <c r="K369" s="57"/>
      <c r="L369" s="89"/>
      <c r="M369" s="84"/>
      <c r="N369" s="84"/>
      <c r="O369" s="84"/>
      <c r="P369" s="57"/>
      <c r="Q369" s="89"/>
      <c r="R369" s="84"/>
      <c r="S369" s="84"/>
      <c r="T369" s="84"/>
      <c r="U369" s="57"/>
      <c r="V369" s="89"/>
      <c r="W369" s="177"/>
      <c r="X369" s="179"/>
    </row>
    <row r="370" spans="1:24" ht="21.75" customHeight="1">
      <c r="A370" s="66" t="str">
        <f>基本登録!$A$19</f>
        <v>４</v>
      </c>
      <c r="B370" s="282" t="str">
        <f>IF('都総体（男子）'!AC370="","",VLOOKUP(AC370,都総体!$B:$G,4,FALSE))</f>
        <v/>
      </c>
      <c r="C370" s="283"/>
      <c r="D370" s="283"/>
      <c r="E370" s="283"/>
      <c r="F370" s="284"/>
      <c r="G370" s="72" t="str">
        <f>IF('都総体（男子）'!AC370="","",VLOOKUP(AC370,都総体!$B:$G,5,FALSE))</f>
        <v/>
      </c>
      <c r="H370" s="84"/>
      <c r="I370" s="84"/>
      <c r="J370" s="84"/>
      <c r="K370" s="57"/>
      <c r="L370" s="89"/>
      <c r="M370" s="84"/>
      <c r="N370" s="84"/>
      <c r="O370" s="84"/>
      <c r="P370" s="57"/>
      <c r="Q370" s="89"/>
      <c r="R370" s="84"/>
      <c r="S370" s="84"/>
      <c r="T370" s="84"/>
      <c r="U370" s="57"/>
      <c r="V370" s="89"/>
      <c r="W370" s="177"/>
      <c r="X370" s="179"/>
    </row>
    <row r="371" spans="1:24" ht="21.75" customHeight="1">
      <c r="A371" s="66" t="str">
        <f>基本登録!$A$20</f>
        <v>５</v>
      </c>
      <c r="B371" s="282" t="str">
        <f>IF('都総体（男子）'!AC371="","",VLOOKUP(AC371,都総体!$B:$G,4,FALSE))</f>
        <v/>
      </c>
      <c r="C371" s="283"/>
      <c r="D371" s="283"/>
      <c r="E371" s="283"/>
      <c r="F371" s="284"/>
      <c r="G371" s="72" t="str">
        <f>IF('都総体（男子）'!AC371="","",VLOOKUP(AC371,都総体!$B:$G,5,FALSE))</f>
        <v/>
      </c>
      <c r="H371" s="84"/>
      <c r="I371" s="84"/>
      <c r="J371" s="84"/>
      <c r="K371" s="57"/>
      <c r="L371" s="89"/>
      <c r="M371" s="84"/>
      <c r="N371" s="84"/>
      <c r="O371" s="84"/>
      <c r="P371" s="57"/>
      <c r="Q371" s="89"/>
      <c r="R371" s="84"/>
      <c r="S371" s="84"/>
      <c r="T371" s="84"/>
      <c r="U371" s="57"/>
      <c r="V371" s="89"/>
      <c r="W371" s="177"/>
      <c r="X371" s="179"/>
    </row>
    <row r="372" spans="1:24" ht="21.75" customHeight="1">
      <c r="A372" s="66" t="str">
        <f>基本登録!$A$21</f>
        <v>補</v>
      </c>
      <c r="B372" s="282" t="str">
        <f>IF('都総体（男子）'!AC372="","",VLOOKUP(AC372,都総体!$B:$G,4,FALSE))</f>
        <v/>
      </c>
      <c r="C372" s="283"/>
      <c r="D372" s="283"/>
      <c r="E372" s="283"/>
      <c r="F372" s="284"/>
      <c r="G372" s="72" t="str">
        <f>IF('都総体（男子）'!AC372="","",VLOOKUP(AC372,都総体!$B:$G,5,FALSE))</f>
        <v/>
      </c>
      <c r="H372" s="66"/>
      <c r="I372" s="66"/>
      <c r="J372" s="66"/>
      <c r="K372" s="88"/>
      <c r="L372" s="89"/>
      <c r="M372" s="66"/>
      <c r="N372" s="66"/>
      <c r="O372" s="66"/>
      <c r="P372" s="88"/>
      <c r="Q372" s="89"/>
      <c r="R372" s="66"/>
      <c r="S372" s="66"/>
      <c r="T372" s="66"/>
      <c r="U372" s="88"/>
      <c r="V372" s="89"/>
      <c r="W372" s="177"/>
      <c r="X372" s="179"/>
    </row>
    <row r="373" spans="1:24" ht="19.5" customHeight="1">
      <c r="A373" s="177"/>
      <c r="B373" s="285"/>
      <c r="C373" s="285"/>
      <c r="D373" s="285"/>
      <c r="E373" s="285"/>
      <c r="F373" s="285"/>
      <c r="G373" s="286"/>
      <c r="H373" s="280" t="s">
        <v>5</v>
      </c>
      <c r="I373" s="287"/>
      <c r="J373" s="287"/>
      <c r="K373" s="287"/>
      <c r="L373" s="89"/>
      <c r="M373" s="280" t="s">
        <v>5</v>
      </c>
      <c r="N373" s="287"/>
      <c r="O373" s="287"/>
      <c r="P373" s="287"/>
      <c r="Q373" s="89"/>
      <c r="R373" s="280" t="s">
        <v>5</v>
      </c>
      <c r="S373" s="287"/>
      <c r="T373" s="287"/>
      <c r="U373" s="287"/>
      <c r="V373" s="89"/>
      <c r="W373" s="177"/>
      <c r="X373" s="179"/>
    </row>
    <row r="374" spans="1:24" ht="24.75" customHeight="1">
      <c r="A374" s="276" t="s">
        <v>4</v>
      </c>
      <c r="B374" s="279"/>
      <c r="C374" s="279"/>
      <c r="D374" s="279"/>
      <c r="E374" s="279"/>
      <c r="F374" s="279"/>
      <c r="G374" s="278"/>
      <c r="H374" s="177"/>
      <c r="I374" s="178"/>
      <c r="J374" s="178"/>
      <c r="K374" s="178"/>
      <c r="L374" s="179"/>
      <c r="M374" s="177"/>
      <c r="N374" s="178"/>
      <c r="O374" s="178"/>
      <c r="P374" s="178"/>
      <c r="Q374" s="179"/>
      <c r="R374" s="177"/>
      <c r="S374" s="178"/>
      <c r="T374" s="178"/>
      <c r="U374" s="178"/>
      <c r="V374" s="179"/>
      <c r="W374" s="177"/>
      <c r="X374" s="179"/>
    </row>
    <row r="375" spans="1:24" ht="4.5" customHeight="1">
      <c r="A375" s="288"/>
      <c r="B375" s="240"/>
      <c r="C375" s="240"/>
      <c r="D375" s="240"/>
      <c r="E375" s="240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</row>
    <row r="376" spans="1:24">
      <c r="A376" s="229" t="s">
        <v>63</v>
      </c>
      <c r="B376" s="229"/>
      <c r="C376" s="229"/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30"/>
      <c r="R376" s="231" t="s">
        <v>3</v>
      </c>
      <c r="S376" s="231"/>
      <c r="T376" s="231"/>
      <c r="U376" s="231"/>
      <c r="V376" s="231"/>
      <c r="W376" s="231"/>
      <c r="X376" s="231"/>
    </row>
    <row r="377" spans="1:24">
      <c r="A377" s="229" t="s">
        <v>2</v>
      </c>
      <c r="B377" s="229"/>
      <c r="C377" s="229"/>
      <c r="D377" s="229"/>
      <c r="E377" s="229"/>
      <c r="F377" s="229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90"/>
      <c r="R377" s="231"/>
      <c r="S377" s="231"/>
      <c r="T377" s="231"/>
      <c r="U377" s="231"/>
      <c r="V377" s="231"/>
      <c r="W377" s="231"/>
      <c r="X377" s="231"/>
    </row>
    <row r="378" spans="1:24" ht="39.75" customHeight="1"/>
    <row r="379" spans="1:24" ht="34.5" customHeight="1"/>
    <row r="380" spans="1:24" ht="24.75" customHeight="1">
      <c r="A380" s="169" t="s">
        <v>12</v>
      </c>
      <c r="B380" s="169"/>
      <c r="C380" s="169"/>
      <c r="D380" s="172" t="str">
        <f>$D$2</f>
        <v>基本登録シートの年度に入力して下さい</v>
      </c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3"/>
      <c r="V380" s="249" t="s">
        <v>24</v>
      </c>
      <c r="W380" s="250"/>
      <c r="X380" s="251"/>
    </row>
    <row r="381" spans="1:24" ht="26.25" customHeight="1">
      <c r="A381" s="170"/>
      <c r="B381" s="170"/>
      <c r="C381" s="170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3"/>
      <c r="V381" s="233" t="str">
        <f>IF(VLOOKUP(AC388,都総体!$B:$G,2,FALSE)="","",VLOOKUP(AC388,都総体!$B:$G,2,FALSE))</f>
        <v/>
      </c>
      <c r="W381" s="234"/>
      <c r="X381" s="235"/>
    </row>
    <row r="382" spans="1:24" ht="27" customHeight="1">
      <c r="A382" s="177" t="s">
        <v>23</v>
      </c>
      <c r="B382" s="178"/>
      <c r="C382" s="179"/>
      <c r="D382" s="241"/>
      <c r="E382" s="82" t="s">
        <v>22</v>
      </c>
      <c r="F382" s="241"/>
      <c r="G382" s="249" t="s">
        <v>21</v>
      </c>
      <c r="H382" s="250"/>
      <c r="I382" s="251"/>
      <c r="J382" s="255" t="str">
        <f>基本登録!$B$2</f>
        <v>基本登録シートの学校番号に入力して下さい</v>
      </c>
      <c r="K382" s="256"/>
      <c r="L382" s="256"/>
      <c r="M382" s="256"/>
      <c r="N382" s="256"/>
      <c r="O382" s="256"/>
      <c r="P382" s="256"/>
      <c r="Q382" s="256"/>
      <c r="R382" s="256"/>
      <c r="S382" s="256"/>
      <c r="T382" s="257"/>
      <c r="U382" s="83"/>
      <c r="V382" s="236"/>
      <c r="W382" s="237"/>
      <c r="X382" s="238"/>
    </row>
    <row r="383" spans="1:24" ht="9.75" customHeight="1">
      <c r="A383" s="186">
        <f>基本登録!$B$1</f>
        <v>0</v>
      </c>
      <c r="B383" s="187"/>
      <c r="C383" s="188"/>
      <c r="D383" s="252"/>
      <c r="E383" s="258" t="s">
        <v>50</v>
      </c>
      <c r="F383" s="254"/>
      <c r="G383" s="261" t="s">
        <v>20</v>
      </c>
      <c r="H383" s="262"/>
      <c r="I383" s="263"/>
      <c r="J383" s="267">
        <f>基本登録!$B$3</f>
        <v>0</v>
      </c>
      <c r="K383" s="268"/>
      <c r="L383" s="268"/>
      <c r="M383" s="268"/>
      <c r="N383" s="268"/>
      <c r="O383" s="268"/>
      <c r="P383" s="268"/>
      <c r="Q383" s="268"/>
      <c r="R383" s="268"/>
      <c r="S383" s="268"/>
      <c r="T383" s="269"/>
      <c r="U383" s="239"/>
      <c r="V383" s="240"/>
      <c r="W383" s="240"/>
      <c r="X383" s="240"/>
    </row>
    <row r="384" spans="1:24" ht="16.5" customHeight="1">
      <c r="A384" s="189"/>
      <c r="B384" s="190"/>
      <c r="C384" s="191"/>
      <c r="D384" s="252"/>
      <c r="E384" s="259"/>
      <c r="F384" s="254"/>
      <c r="G384" s="264"/>
      <c r="H384" s="265"/>
      <c r="I384" s="266"/>
      <c r="J384" s="270"/>
      <c r="K384" s="271"/>
      <c r="L384" s="271"/>
      <c r="M384" s="271"/>
      <c r="N384" s="271"/>
      <c r="O384" s="271"/>
      <c r="P384" s="271"/>
      <c r="Q384" s="271"/>
      <c r="R384" s="271"/>
      <c r="S384" s="271"/>
      <c r="T384" s="272"/>
      <c r="U384" s="241"/>
      <c r="V384" s="243" t="s">
        <v>19</v>
      </c>
      <c r="W384" s="245" t="s">
        <v>11</v>
      </c>
      <c r="X384" s="246"/>
    </row>
    <row r="385" spans="1:29" ht="27" customHeight="1">
      <c r="A385" s="192"/>
      <c r="B385" s="193"/>
      <c r="C385" s="194"/>
      <c r="D385" s="253"/>
      <c r="E385" s="260"/>
      <c r="F385" s="242"/>
      <c r="G385" s="273" t="s">
        <v>18</v>
      </c>
      <c r="H385" s="274"/>
      <c r="I385" s="275"/>
      <c r="J385" s="80" t="s">
        <v>32</v>
      </c>
      <c r="K385" s="81" t="s">
        <v>33</v>
      </c>
      <c r="L385" s="81" t="s">
        <v>34</v>
      </c>
      <c r="M385" s="81" t="s">
        <v>35</v>
      </c>
      <c r="N385" s="81" t="s">
        <v>36</v>
      </c>
      <c r="O385" s="81" t="s">
        <v>37</v>
      </c>
      <c r="P385" s="81" t="s">
        <v>38</v>
      </c>
      <c r="Q385" s="63" t="str">
        <f>IF(AC388="","",AC388)</f>
        <v/>
      </c>
      <c r="R385" s="81" t="s">
        <v>39</v>
      </c>
      <c r="S385" s="58"/>
      <c r="T385" s="59"/>
      <c r="U385" s="242"/>
      <c r="V385" s="244"/>
      <c r="W385" s="247"/>
      <c r="X385" s="248"/>
    </row>
    <row r="386" spans="1:29" ht="4.5" customHeight="1"/>
    <row r="387" spans="1:29" ht="21.75" customHeight="1">
      <c r="A387" s="66" t="s">
        <v>10</v>
      </c>
      <c r="B387" s="276" t="s">
        <v>9</v>
      </c>
      <c r="C387" s="277"/>
      <c r="D387" s="277"/>
      <c r="E387" s="277"/>
      <c r="F387" s="278"/>
      <c r="G387" s="85" t="s">
        <v>8</v>
      </c>
      <c r="H387" s="86"/>
      <c r="I387" s="279" t="str">
        <f>IFERROR(VLOOKUP(D380,基本登録!$B$8:$G$13,5,FALSE),"")</f>
        <v>予選</v>
      </c>
      <c r="J387" s="279"/>
      <c r="K387" s="279"/>
      <c r="L387" s="87"/>
      <c r="M387" s="292" t="str">
        <f>IFERROR(VLOOKUP(D380,基本登録!$B$8:$G$13,6,FALSE),"")</f>
        <v>準決勝</v>
      </c>
      <c r="N387" s="279"/>
      <c r="O387" s="279"/>
      <c r="P387" s="279"/>
      <c r="Q387" s="278"/>
      <c r="R387" s="91"/>
      <c r="S387" s="277"/>
      <c r="T387" s="277"/>
      <c r="U387" s="277"/>
      <c r="V387" s="92"/>
      <c r="W387" s="280" t="s">
        <v>7</v>
      </c>
      <c r="X387" s="281"/>
    </row>
    <row r="388" spans="1:29" ht="21.75" customHeight="1">
      <c r="A388" s="71" t="str">
        <f>基本登録!$A$16</f>
        <v>１</v>
      </c>
      <c r="B388" s="282" t="str">
        <f>IF('都総体（男子）'!AC388="","",VLOOKUP(AC388,都総体!$B:$G,4,FALSE))</f>
        <v/>
      </c>
      <c r="C388" s="283"/>
      <c r="D388" s="283"/>
      <c r="E388" s="283"/>
      <c r="F388" s="284"/>
      <c r="G388" s="72" t="str">
        <f>IF('都総体（男子）'!AC388="","",VLOOKUP(AC388,都総体!$B:$G,5,FALSE))</f>
        <v/>
      </c>
      <c r="H388" s="84"/>
      <c r="I388" s="84"/>
      <c r="J388" s="84"/>
      <c r="K388" s="57"/>
      <c r="L388" s="89"/>
      <c r="M388" s="84"/>
      <c r="N388" s="84"/>
      <c r="O388" s="84"/>
      <c r="P388" s="57"/>
      <c r="Q388" s="89"/>
      <c r="R388" s="84"/>
      <c r="S388" s="84"/>
      <c r="T388" s="84"/>
      <c r="U388" s="57"/>
      <c r="V388" s="89"/>
      <c r="W388" s="177"/>
      <c r="X388" s="179"/>
      <c r="Y388" s="75"/>
      <c r="AC388" s="54" t="str">
        <f>都総体!B26</f>
        <v/>
      </c>
    </row>
    <row r="389" spans="1:29" ht="21.75" customHeight="1">
      <c r="A389" s="66" t="str">
        <f>基本登録!$A$17</f>
        <v>２</v>
      </c>
      <c r="B389" s="282" t="str">
        <f>IF('都総体（男子）'!AC389="","",VLOOKUP(AC389,都総体!$B:$G,4,FALSE))</f>
        <v/>
      </c>
      <c r="C389" s="283"/>
      <c r="D389" s="283"/>
      <c r="E389" s="283"/>
      <c r="F389" s="284"/>
      <c r="G389" s="72" t="str">
        <f>IF('都総体（男子）'!AC389="","",VLOOKUP(AC389,都総体!$B:$G,5,FALSE))</f>
        <v/>
      </c>
      <c r="H389" s="84"/>
      <c r="I389" s="84"/>
      <c r="J389" s="84"/>
      <c r="K389" s="57"/>
      <c r="L389" s="89"/>
      <c r="M389" s="84"/>
      <c r="N389" s="84"/>
      <c r="O389" s="84"/>
      <c r="P389" s="57"/>
      <c r="Q389" s="89"/>
      <c r="R389" s="84"/>
      <c r="S389" s="84"/>
      <c r="T389" s="84"/>
      <c r="U389" s="57"/>
      <c r="V389" s="89"/>
      <c r="W389" s="177"/>
      <c r="X389" s="179"/>
    </row>
    <row r="390" spans="1:29" ht="21.75" customHeight="1">
      <c r="A390" s="66" t="str">
        <f>基本登録!$A$18</f>
        <v>３</v>
      </c>
      <c r="B390" s="282" t="str">
        <f>IF('都総体（男子）'!AC390="","",VLOOKUP(AC390,都総体!$B:$G,4,FALSE))</f>
        <v/>
      </c>
      <c r="C390" s="283"/>
      <c r="D390" s="283"/>
      <c r="E390" s="283"/>
      <c r="F390" s="284"/>
      <c r="G390" s="72" t="str">
        <f>IF('都総体（男子）'!AC390="","",VLOOKUP(AC390,都総体!$B:$G,5,FALSE))</f>
        <v/>
      </c>
      <c r="H390" s="84"/>
      <c r="I390" s="84"/>
      <c r="J390" s="84"/>
      <c r="K390" s="57"/>
      <c r="L390" s="89"/>
      <c r="M390" s="84"/>
      <c r="N390" s="84"/>
      <c r="O390" s="84"/>
      <c r="P390" s="57"/>
      <c r="Q390" s="89"/>
      <c r="R390" s="84"/>
      <c r="S390" s="84"/>
      <c r="T390" s="84"/>
      <c r="U390" s="57"/>
      <c r="V390" s="89"/>
      <c r="W390" s="177"/>
      <c r="X390" s="179"/>
    </row>
    <row r="391" spans="1:29" ht="21.75" customHeight="1">
      <c r="A391" s="66" t="str">
        <f>基本登録!$A$19</f>
        <v>４</v>
      </c>
      <c r="B391" s="282" t="str">
        <f>IF('都総体（男子）'!AC391="","",VLOOKUP(AC391,都総体!$B:$G,4,FALSE))</f>
        <v/>
      </c>
      <c r="C391" s="283"/>
      <c r="D391" s="283"/>
      <c r="E391" s="283"/>
      <c r="F391" s="284"/>
      <c r="G391" s="72" t="str">
        <f>IF('都総体（男子）'!AC391="","",VLOOKUP(AC391,都総体!$B:$G,5,FALSE))</f>
        <v/>
      </c>
      <c r="H391" s="84"/>
      <c r="I391" s="84"/>
      <c r="J391" s="84"/>
      <c r="K391" s="57"/>
      <c r="L391" s="89"/>
      <c r="M391" s="84"/>
      <c r="N391" s="84"/>
      <c r="O391" s="84"/>
      <c r="P391" s="57"/>
      <c r="Q391" s="89"/>
      <c r="R391" s="84"/>
      <c r="S391" s="84"/>
      <c r="T391" s="84"/>
      <c r="U391" s="57"/>
      <c r="V391" s="89"/>
      <c r="W391" s="177"/>
      <c r="X391" s="179"/>
    </row>
    <row r="392" spans="1:29" ht="21.75" customHeight="1">
      <c r="A392" s="66" t="str">
        <f>基本登録!$A$20</f>
        <v>５</v>
      </c>
      <c r="B392" s="282" t="str">
        <f>IF('都総体（男子）'!AC392="","",VLOOKUP(AC392,都総体!$B:$G,4,FALSE))</f>
        <v/>
      </c>
      <c r="C392" s="283"/>
      <c r="D392" s="283"/>
      <c r="E392" s="283"/>
      <c r="F392" s="284"/>
      <c r="G392" s="72" t="str">
        <f>IF('都総体（男子）'!AC392="","",VLOOKUP(AC392,都総体!$B:$G,5,FALSE))</f>
        <v/>
      </c>
      <c r="H392" s="84"/>
      <c r="I392" s="84"/>
      <c r="J392" s="84"/>
      <c r="K392" s="57"/>
      <c r="L392" s="89"/>
      <c r="M392" s="84"/>
      <c r="N392" s="84"/>
      <c r="O392" s="84"/>
      <c r="P392" s="57"/>
      <c r="Q392" s="89"/>
      <c r="R392" s="84"/>
      <c r="S392" s="84"/>
      <c r="T392" s="84"/>
      <c r="U392" s="57"/>
      <c r="V392" s="89"/>
      <c r="W392" s="177"/>
      <c r="X392" s="179"/>
    </row>
    <row r="393" spans="1:29" ht="21.75" customHeight="1">
      <c r="A393" s="66" t="str">
        <f>基本登録!$A$21</f>
        <v>補</v>
      </c>
      <c r="B393" s="282" t="str">
        <f>IF('都総体（男子）'!AC393="","",VLOOKUP(AC393,都総体!$B:$G,4,FALSE))</f>
        <v/>
      </c>
      <c r="C393" s="283"/>
      <c r="D393" s="283"/>
      <c r="E393" s="283"/>
      <c r="F393" s="284"/>
      <c r="G393" s="72" t="str">
        <f>IF('都総体（男子）'!AC393="","",VLOOKUP(AC393,都総体!$B:$G,5,FALSE))</f>
        <v/>
      </c>
      <c r="H393" s="66"/>
      <c r="I393" s="66"/>
      <c r="J393" s="66"/>
      <c r="K393" s="88"/>
      <c r="L393" s="89"/>
      <c r="M393" s="66"/>
      <c r="N393" s="66"/>
      <c r="O393" s="66"/>
      <c r="P393" s="88"/>
      <c r="Q393" s="89"/>
      <c r="R393" s="66"/>
      <c r="S393" s="66"/>
      <c r="T393" s="66"/>
      <c r="U393" s="88"/>
      <c r="V393" s="89"/>
      <c r="W393" s="177"/>
      <c r="X393" s="179"/>
    </row>
    <row r="394" spans="1:29" ht="19.5" customHeight="1">
      <c r="A394" s="177"/>
      <c r="B394" s="285"/>
      <c r="C394" s="285"/>
      <c r="D394" s="285"/>
      <c r="E394" s="285"/>
      <c r="F394" s="285"/>
      <c r="G394" s="286"/>
      <c r="H394" s="280" t="s">
        <v>5</v>
      </c>
      <c r="I394" s="287"/>
      <c r="J394" s="287"/>
      <c r="K394" s="287"/>
      <c r="L394" s="89"/>
      <c r="M394" s="280" t="s">
        <v>5</v>
      </c>
      <c r="N394" s="287"/>
      <c r="O394" s="287"/>
      <c r="P394" s="287"/>
      <c r="Q394" s="89"/>
      <c r="R394" s="280" t="s">
        <v>5</v>
      </c>
      <c r="S394" s="287"/>
      <c r="T394" s="287"/>
      <c r="U394" s="287"/>
      <c r="V394" s="89"/>
      <c r="W394" s="177"/>
      <c r="X394" s="179"/>
    </row>
    <row r="395" spans="1:29" ht="24.75" customHeight="1">
      <c r="A395" s="276" t="s">
        <v>4</v>
      </c>
      <c r="B395" s="279"/>
      <c r="C395" s="279"/>
      <c r="D395" s="279"/>
      <c r="E395" s="279"/>
      <c r="F395" s="279"/>
      <c r="G395" s="278"/>
      <c r="H395" s="177"/>
      <c r="I395" s="178"/>
      <c r="J395" s="178"/>
      <c r="K395" s="178"/>
      <c r="L395" s="179"/>
      <c r="M395" s="177"/>
      <c r="N395" s="178"/>
      <c r="O395" s="178"/>
      <c r="P395" s="178"/>
      <c r="Q395" s="179"/>
      <c r="R395" s="177"/>
      <c r="S395" s="178"/>
      <c r="T395" s="178"/>
      <c r="U395" s="178"/>
      <c r="V395" s="179"/>
      <c r="W395" s="177"/>
      <c r="X395" s="179"/>
    </row>
    <row r="396" spans="1:29" ht="4.5" customHeight="1">
      <c r="A396" s="288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</row>
    <row r="397" spans="1:29">
      <c r="A397" s="229" t="s">
        <v>63</v>
      </c>
      <c r="B397" s="229"/>
      <c r="C397" s="229"/>
      <c r="D397" s="229"/>
      <c r="E397" s="229"/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30"/>
      <c r="R397" s="231" t="s">
        <v>3</v>
      </c>
      <c r="S397" s="231"/>
      <c r="T397" s="231"/>
      <c r="U397" s="231"/>
      <c r="V397" s="231"/>
      <c r="W397" s="231"/>
      <c r="X397" s="231"/>
    </row>
    <row r="398" spans="1:29">
      <c r="A398" s="229" t="s">
        <v>2</v>
      </c>
      <c r="B398" s="229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90"/>
      <c r="R398" s="231"/>
      <c r="S398" s="231"/>
      <c r="T398" s="231"/>
      <c r="U398" s="231"/>
      <c r="V398" s="231"/>
      <c r="W398" s="231"/>
      <c r="X398" s="231"/>
    </row>
    <row r="399" spans="1:29" ht="39.75" customHeight="1"/>
    <row r="400" spans="1:29" ht="34.5" customHeight="1"/>
    <row r="401" spans="1:29" ht="24.75" customHeight="1">
      <c r="A401" s="169" t="s">
        <v>12</v>
      </c>
      <c r="B401" s="169"/>
      <c r="C401" s="169"/>
      <c r="D401" s="172" t="str">
        <f>$D$2</f>
        <v>基本登録シートの年度に入力して下さい</v>
      </c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3"/>
      <c r="V401" s="249" t="s">
        <v>24</v>
      </c>
      <c r="W401" s="250"/>
      <c r="X401" s="251"/>
    </row>
    <row r="402" spans="1:29" ht="26.25" customHeight="1">
      <c r="A402" s="170"/>
      <c r="B402" s="170"/>
      <c r="C402" s="170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3"/>
      <c r="V402" s="233" t="str">
        <f>IF(VLOOKUP(AC409,都総体!$B:$G,2,FALSE)="","",VLOOKUP(AC409,都総体!$B:$G,2,FALSE))</f>
        <v/>
      </c>
      <c r="W402" s="234"/>
      <c r="X402" s="235"/>
    </row>
    <row r="403" spans="1:29" ht="27" customHeight="1">
      <c r="A403" s="177" t="s">
        <v>23</v>
      </c>
      <c r="B403" s="178"/>
      <c r="C403" s="179"/>
      <c r="D403" s="241"/>
      <c r="E403" s="82" t="s">
        <v>22</v>
      </c>
      <c r="F403" s="241"/>
      <c r="G403" s="249" t="s">
        <v>21</v>
      </c>
      <c r="H403" s="250"/>
      <c r="I403" s="251"/>
      <c r="J403" s="255" t="str">
        <f>基本登録!$B$2</f>
        <v>基本登録シートの学校番号に入力して下さい</v>
      </c>
      <c r="K403" s="256"/>
      <c r="L403" s="256"/>
      <c r="M403" s="256"/>
      <c r="N403" s="256"/>
      <c r="O403" s="256"/>
      <c r="P403" s="256"/>
      <c r="Q403" s="256"/>
      <c r="R403" s="256"/>
      <c r="S403" s="256"/>
      <c r="T403" s="257"/>
      <c r="U403" s="83"/>
      <c r="V403" s="236"/>
      <c r="W403" s="237"/>
      <c r="X403" s="238"/>
    </row>
    <row r="404" spans="1:29" ht="9.75" customHeight="1">
      <c r="A404" s="186">
        <f>基本登録!$B$1</f>
        <v>0</v>
      </c>
      <c r="B404" s="187"/>
      <c r="C404" s="188"/>
      <c r="D404" s="252"/>
      <c r="E404" s="258" t="s">
        <v>50</v>
      </c>
      <c r="F404" s="254"/>
      <c r="G404" s="261" t="s">
        <v>20</v>
      </c>
      <c r="H404" s="262"/>
      <c r="I404" s="263"/>
      <c r="J404" s="267">
        <f>基本登録!$B$3</f>
        <v>0</v>
      </c>
      <c r="K404" s="268"/>
      <c r="L404" s="268"/>
      <c r="M404" s="268"/>
      <c r="N404" s="268"/>
      <c r="O404" s="268"/>
      <c r="P404" s="268"/>
      <c r="Q404" s="268"/>
      <c r="R404" s="268"/>
      <c r="S404" s="268"/>
      <c r="T404" s="269"/>
      <c r="U404" s="239"/>
      <c r="V404" s="240"/>
      <c r="W404" s="240"/>
      <c r="X404" s="240"/>
    </row>
    <row r="405" spans="1:29" ht="16.5" customHeight="1">
      <c r="A405" s="189"/>
      <c r="B405" s="190"/>
      <c r="C405" s="191"/>
      <c r="D405" s="252"/>
      <c r="E405" s="259"/>
      <c r="F405" s="254"/>
      <c r="G405" s="264"/>
      <c r="H405" s="265"/>
      <c r="I405" s="266"/>
      <c r="J405" s="270"/>
      <c r="K405" s="271"/>
      <c r="L405" s="271"/>
      <c r="M405" s="271"/>
      <c r="N405" s="271"/>
      <c r="O405" s="271"/>
      <c r="P405" s="271"/>
      <c r="Q405" s="271"/>
      <c r="R405" s="271"/>
      <c r="S405" s="271"/>
      <c r="T405" s="272"/>
      <c r="U405" s="241"/>
      <c r="V405" s="243" t="s">
        <v>19</v>
      </c>
      <c r="W405" s="245" t="s">
        <v>11</v>
      </c>
      <c r="X405" s="246"/>
    </row>
    <row r="406" spans="1:29" ht="27" customHeight="1">
      <c r="A406" s="192"/>
      <c r="B406" s="193"/>
      <c r="C406" s="194"/>
      <c r="D406" s="253"/>
      <c r="E406" s="260"/>
      <c r="F406" s="242"/>
      <c r="G406" s="273" t="s">
        <v>18</v>
      </c>
      <c r="H406" s="274"/>
      <c r="I406" s="275"/>
      <c r="J406" s="80" t="s">
        <v>32</v>
      </c>
      <c r="K406" s="81" t="s">
        <v>33</v>
      </c>
      <c r="L406" s="81" t="s">
        <v>34</v>
      </c>
      <c r="M406" s="81" t="s">
        <v>35</v>
      </c>
      <c r="N406" s="81" t="s">
        <v>36</v>
      </c>
      <c r="O406" s="81" t="s">
        <v>37</v>
      </c>
      <c r="P406" s="81" t="s">
        <v>38</v>
      </c>
      <c r="Q406" s="63" t="str">
        <f>IF(AC409="","",AC409)</f>
        <v/>
      </c>
      <c r="R406" s="81" t="s">
        <v>39</v>
      </c>
      <c r="S406" s="58"/>
      <c r="T406" s="59"/>
      <c r="U406" s="242"/>
      <c r="V406" s="244"/>
      <c r="W406" s="247"/>
      <c r="X406" s="248"/>
    </row>
    <row r="407" spans="1:29" ht="4.5" customHeight="1"/>
    <row r="408" spans="1:29" ht="21.75" customHeight="1">
      <c r="A408" s="66" t="s">
        <v>10</v>
      </c>
      <c r="B408" s="276" t="s">
        <v>9</v>
      </c>
      <c r="C408" s="277"/>
      <c r="D408" s="277"/>
      <c r="E408" s="277"/>
      <c r="F408" s="278"/>
      <c r="G408" s="85" t="s">
        <v>8</v>
      </c>
      <c r="H408" s="86"/>
      <c r="I408" s="279" t="str">
        <f>IFERROR(VLOOKUP(D401,基本登録!$B$8:$G$13,5,FALSE),"")</f>
        <v>予選</v>
      </c>
      <c r="J408" s="279"/>
      <c r="K408" s="279"/>
      <c r="L408" s="87"/>
      <c r="M408" s="292" t="str">
        <f>IFERROR(VLOOKUP(D401,基本登録!$B$8:$G$13,6,FALSE),"")</f>
        <v>準決勝</v>
      </c>
      <c r="N408" s="279"/>
      <c r="O408" s="279"/>
      <c r="P408" s="279"/>
      <c r="Q408" s="278"/>
      <c r="R408" s="91"/>
      <c r="S408" s="277"/>
      <c r="T408" s="277"/>
      <c r="U408" s="277"/>
      <c r="V408" s="92"/>
      <c r="W408" s="280" t="s">
        <v>7</v>
      </c>
      <c r="X408" s="281"/>
    </row>
    <row r="409" spans="1:29" ht="21.75" customHeight="1">
      <c r="A409" s="71" t="str">
        <f>基本登録!$A$16</f>
        <v>１</v>
      </c>
      <c r="B409" s="282" t="str">
        <f>IF('都総体（男子）'!AC409="","",VLOOKUP(AC409,都総体!$B:$G,4,FALSE))</f>
        <v/>
      </c>
      <c r="C409" s="283"/>
      <c r="D409" s="283"/>
      <c r="E409" s="283"/>
      <c r="F409" s="284"/>
      <c r="G409" s="72" t="str">
        <f>IF('都総体（男子）'!AC409="","",VLOOKUP(AC409,都総体!$B:$G,5,FALSE))</f>
        <v/>
      </c>
      <c r="H409" s="84"/>
      <c r="I409" s="84"/>
      <c r="J409" s="84"/>
      <c r="K409" s="57"/>
      <c r="L409" s="89"/>
      <c r="M409" s="84"/>
      <c r="N409" s="84"/>
      <c r="O409" s="84"/>
      <c r="P409" s="57"/>
      <c r="Q409" s="89"/>
      <c r="R409" s="84"/>
      <c r="S409" s="84"/>
      <c r="T409" s="84"/>
      <c r="U409" s="57"/>
      <c r="V409" s="89"/>
      <c r="W409" s="177"/>
      <c r="X409" s="179"/>
      <c r="Y409" s="75"/>
      <c r="AC409" s="54" t="str">
        <f>都総体!B27</f>
        <v/>
      </c>
    </row>
    <row r="410" spans="1:29" ht="21.75" customHeight="1">
      <c r="A410" s="66" t="str">
        <f>基本登録!$A$17</f>
        <v>２</v>
      </c>
      <c r="B410" s="282" t="str">
        <f>IF('都総体（男子）'!AC410="","",VLOOKUP(AC410,都総体!$B:$G,4,FALSE))</f>
        <v/>
      </c>
      <c r="C410" s="283"/>
      <c r="D410" s="283"/>
      <c r="E410" s="283"/>
      <c r="F410" s="284"/>
      <c r="G410" s="72" t="str">
        <f>IF('都総体（男子）'!AC410="","",VLOOKUP(AC410,都総体!$B:$G,5,FALSE))</f>
        <v/>
      </c>
      <c r="H410" s="84"/>
      <c r="I410" s="84"/>
      <c r="J410" s="84"/>
      <c r="K410" s="57"/>
      <c r="L410" s="89"/>
      <c r="M410" s="84"/>
      <c r="N410" s="84"/>
      <c r="O410" s="84"/>
      <c r="P410" s="57"/>
      <c r="Q410" s="89"/>
      <c r="R410" s="84"/>
      <c r="S410" s="84"/>
      <c r="T410" s="84"/>
      <c r="U410" s="57"/>
      <c r="V410" s="89"/>
      <c r="W410" s="177"/>
      <c r="X410" s="179"/>
    </row>
    <row r="411" spans="1:29" ht="21.75" customHeight="1">
      <c r="A411" s="66" t="str">
        <f>基本登録!$A$18</f>
        <v>３</v>
      </c>
      <c r="B411" s="282" t="str">
        <f>IF('都総体（男子）'!AC411="","",VLOOKUP(AC411,都総体!$B:$G,4,FALSE))</f>
        <v/>
      </c>
      <c r="C411" s="283"/>
      <c r="D411" s="283"/>
      <c r="E411" s="283"/>
      <c r="F411" s="284"/>
      <c r="G411" s="72" t="str">
        <f>IF('都総体（男子）'!AC411="","",VLOOKUP(AC411,都総体!$B:$G,5,FALSE))</f>
        <v/>
      </c>
      <c r="H411" s="84"/>
      <c r="I411" s="84"/>
      <c r="J411" s="84"/>
      <c r="K411" s="57"/>
      <c r="L411" s="89"/>
      <c r="M411" s="84"/>
      <c r="N411" s="84"/>
      <c r="O411" s="84"/>
      <c r="P411" s="57"/>
      <c r="Q411" s="89"/>
      <c r="R411" s="84"/>
      <c r="S411" s="84"/>
      <c r="T411" s="84"/>
      <c r="U411" s="57"/>
      <c r="V411" s="89"/>
      <c r="W411" s="177"/>
      <c r="X411" s="179"/>
    </row>
    <row r="412" spans="1:29" ht="21.75" customHeight="1">
      <c r="A412" s="66" t="str">
        <f>基本登録!$A$19</f>
        <v>４</v>
      </c>
      <c r="B412" s="282" t="str">
        <f>IF('都総体（男子）'!AC412="","",VLOOKUP(AC412,都総体!$B:$G,4,FALSE))</f>
        <v/>
      </c>
      <c r="C412" s="283"/>
      <c r="D412" s="283"/>
      <c r="E412" s="283"/>
      <c r="F412" s="284"/>
      <c r="G412" s="72" t="str">
        <f>IF('都総体（男子）'!AC412="","",VLOOKUP(AC412,都総体!$B:$G,5,FALSE))</f>
        <v/>
      </c>
      <c r="H412" s="84"/>
      <c r="I412" s="84"/>
      <c r="J412" s="84"/>
      <c r="K412" s="57"/>
      <c r="L412" s="89"/>
      <c r="M412" s="84"/>
      <c r="N412" s="84"/>
      <c r="O412" s="84"/>
      <c r="P412" s="57"/>
      <c r="Q412" s="89"/>
      <c r="R412" s="84"/>
      <c r="S412" s="84"/>
      <c r="T412" s="84"/>
      <c r="U412" s="57"/>
      <c r="V412" s="89"/>
      <c r="W412" s="177"/>
      <c r="X412" s="179"/>
    </row>
    <row r="413" spans="1:29" ht="21.75" customHeight="1">
      <c r="A413" s="66" t="str">
        <f>基本登録!$A$20</f>
        <v>５</v>
      </c>
      <c r="B413" s="282" t="str">
        <f>IF('都総体（男子）'!AC413="","",VLOOKUP(AC413,都総体!$B:$G,4,FALSE))</f>
        <v/>
      </c>
      <c r="C413" s="283"/>
      <c r="D413" s="283"/>
      <c r="E413" s="283"/>
      <c r="F413" s="284"/>
      <c r="G413" s="72" t="str">
        <f>IF('都総体（男子）'!AC413="","",VLOOKUP(AC413,都総体!$B:$G,5,FALSE))</f>
        <v/>
      </c>
      <c r="H413" s="84"/>
      <c r="I413" s="84"/>
      <c r="J413" s="84"/>
      <c r="K413" s="57"/>
      <c r="L413" s="89"/>
      <c r="M413" s="84"/>
      <c r="N413" s="84"/>
      <c r="O413" s="84"/>
      <c r="P413" s="57"/>
      <c r="Q413" s="89"/>
      <c r="R413" s="84"/>
      <c r="S413" s="84"/>
      <c r="T413" s="84"/>
      <c r="U413" s="57"/>
      <c r="V413" s="89"/>
      <c r="W413" s="177"/>
      <c r="X413" s="179"/>
    </row>
    <row r="414" spans="1:29" ht="21.75" customHeight="1">
      <c r="A414" s="66" t="str">
        <f>基本登録!$A$21</f>
        <v>補</v>
      </c>
      <c r="B414" s="282" t="str">
        <f>IF('都総体（男子）'!AC414="","",VLOOKUP(AC414,都総体!$B:$G,4,FALSE))</f>
        <v/>
      </c>
      <c r="C414" s="283"/>
      <c r="D414" s="283"/>
      <c r="E414" s="283"/>
      <c r="F414" s="284"/>
      <c r="G414" s="72" t="str">
        <f>IF('都総体（男子）'!AC414="","",VLOOKUP(AC414,都総体!$B:$G,5,FALSE))</f>
        <v/>
      </c>
      <c r="H414" s="66"/>
      <c r="I414" s="66"/>
      <c r="J414" s="66"/>
      <c r="K414" s="88"/>
      <c r="L414" s="89"/>
      <c r="M414" s="66"/>
      <c r="N414" s="66"/>
      <c r="O414" s="66"/>
      <c r="P414" s="88"/>
      <c r="Q414" s="89"/>
      <c r="R414" s="66"/>
      <c r="S414" s="66"/>
      <c r="T414" s="66"/>
      <c r="U414" s="88"/>
      <c r="V414" s="89"/>
      <c r="W414" s="177"/>
      <c r="X414" s="179"/>
    </row>
    <row r="415" spans="1:29" ht="19.5" customHeight="1">
      <c r="A415" s="177"/>
      <c r="B415" s="285"/>
      <c r="C415" s="285"/>
      <c r="D415" s="285"/>
      <c r="E415" s="285"/>
      <c r="F415" s="285"/>
      <c r="G415" s="286"/>
      <c r="H415" s="280" t="s">
        <v>5</v>
      </c>
      <c r="I415" s="287"/>
      <c r="J415" s="287"/>
      <c r="K415" s="287"/>
      <c r="L415" s="89"/>
      <c r="M415" s="280" t="s">
        <v>5</v>
      </c>
      <c r="N415" s="287"/>
      <c r="O415" s="287"/>
      <c r="P415" s="287"/>
      <c r="Q415" s="89"/>
      <c r="R415" s="280" t="s">
        <v>5</v>
      </c>
      <c r="S415" s="287"/>
      <c r="T415" s="287"/>
      <c r="U415" s="287"/>
      <c r="V415" s="89"/>
      <c r="W415" s="177"/>
      <c r="X415" s="179"/>
    </row>
    <row r="416" spans="1:29" ht="24.75" customHeight="1">
      <c r="A416" s="276" t="s">
        <v>4</v>
      </c>
      <c r="B416" s="279"/>
      <c r="C416" s="279"/>
      <c r="D416" s="279"/>
      <c r="E416" s="279"/>
      <c r="F416" s="279"/>
      <c r="G416" s="278"/>
      <c r="H416" s="177"/>
      <c r="I416" s="178"/>
      <c r="J416" s="178"/>
      <c r="K416" s="178"/>
      <c r="L416" s="179"/>
      <c r="M416" s="177"/>
      <c r="N416" s="178"/>
      <c r="O416" s="178"/>
      <c r="P416" s="178"/>
      <c r="Q416" s="179"/>
      <c r="R416" s="177"/>
      <c r="S416" s="178"/>
      <c r="T416" s="178"/>
      <c r="U416" s="178"/>
      <c r="V416" s="179"/>
      <c r="W416" s="177"/>
      <c r="X416" s="179"/>
    </row>
    <row r="417" spans="1:29" ht="4.5" customHeight="1">
      <c r="A417" s="288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</row>
    <row r="418" spans="1:29">
      <c r="A418" s="229" t="s">
        <v>63</v>
      </c>
      <c r="B418" s="229"/>
      <c r="C418" s="229"/>
      <c r="D418" s="229"/>
      <c r="E418" s="229"/>
      <c r="F418" s="229"/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30"/>
      <c r="R418" s="231" t="s">
        <v>3</v>
      </c>
      <c r="S418" s="231"/>
      <c r="T418" s="231"/>
      <c r="U418" s="231"/>
      <c r="V418" s="231"/>
      <c r="W418" s="231"/>
      <c r="X418" s="231"/>
    </row>
    <row r="419" spans="1:29">
      <c r="A419" s="229" t="s">
        <v>2</v>
      </c>
      <c r="B419" s="229"/>
      <c r="C419" s="229"/>
      <c r="D419" s="229"/>
      <c r="E419" s="229"/>
      <c r="F419" s="229"/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90"/>
      <c r="R419" s="231"/>
      <c r="S419" s="231"/>
      <c r="T419" s="231"/>
      <c r="U419" s="231"/>
      <c r="V419" s="231"/>
      <c r="W419" s="231"/>
      <c r="X419" s="231"/>
    </row>
    <row r="420" spans="1:29" ht="39.75" customHeight="1"/>
    <row r="421" spans="1:29" ht="34.5" customHeight="1"/>
    <row r="422" spans="1:29" ht="24.75" customHeight="1">
      <c r="A422" s="169" t="s">
        <v>12</v>
      </c>
      <c r="B422" s="169"/>
      <c r="C422" s="169"/>
      <c r="D422" s="172" t="str">
        <f>$D$2</f>
        <v>基本登録シートの年度に入力して下さい</v>
      </c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3"/>
      <c r="V422" s="249" t="s">
        <v>24</v>
      </c>
      <c r="W422" s="250"/>
      <c r="X422" s="251"/>
    </row>
    <row r="423" spans="1:29" ht="26.25" customHeight="1">
      <c r="A423" s="170"/>
      <c r="B423" s="170"/>
      <c r="C423" s="170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3"/>
      <c r="V423" s="233" t="str">
        <f>IF(VLOOKUP(AC430,都総体!$B:$G,2,FALSE)="","",VLOOKUP(AC430,都総体!$B:$G,2,FALSE))</f>
        <v/>
      </c>
      <c r="W423" s="234"/>
      <c r="X423" s="235"/>
    </row>
    <row r="424" spans="1:29" ht="27" customHeight="1">
      <c r="A424" s="177" t="s">
        <v>23</v>
      </c>
      <c r="B424" s="178"/>
      <c r="C424" s="179"/>
      <c r="D424" s="241"/>
      <c r="E424" s="82" t="s">
        <v>22</v>
      </c>
      <c r="F424" s="241"/>
      <c r="G424" s="249" t="s">
        <v>21</v>
      </c>
      <c r="H424" s="250"/>
      <c r="I424" s="251"/>
      <c r="J424" s="255" t="str">
        <f>基本登録!$B$2</f>
        <v>基本登録シートの学校番号に入力して下さい</v>
      </c>
      <c r="K424" s="256"/>
      <c r="L424" s="256"/>
      <c r="M424" s="256"/>
      <c r="N424" s="256"/>
      <c r="O424" s="256"/>
      <c r="P424" s="256"/>
      <c r="Q424" s="256"/>
      <c r="R424" s="256"/>
      <c r="S424" s="256"/>
      <c r="T424" s="257"/>
      <c r="U424" s="83"/>
      <c r="V424" s="236"/>
      <c r="W424" s="237"/>
      <c r="X424" s="238"/>
    </row>
    <row r="425" spans="1:29" ht="9.75" customHeight="1">
      <c r="A425" s="186">
        <f>基本登録!$B$1</f>
        <v>0</v>
      </c>
      <c r="B425" s="187"/>
      <c r="C425" s="188"/>
      <c r="D425" s="252"/>
      <c r="E425" s="258" t="s">
        <v>50</v>
      </c>
      <c r="F425" s="254"/>
      <c r="G425" s="261" t="s">
        <v>20</v>
      </c>
      <c r="H425" s="262"/>
      <c r="I425" s="263"/>
      <c r="J425" s="267">
        <f>基本登録!$B$3</f>
        <v>0</v>
      </c>
      <c r="K425" s="268"/>
      <c r="L425" s="268"/>
      <c r="M425" s="268"/>
      <c r="N425" s="268"/>
      <c r="O425" s="268"/>
      <c r="P425" s="268"/>
      <c r="Q425" s="268"/>
      <c r="R425" s="268"/>
      <c r="S425" s="268"/>
      <c r="T425" s="269"/>
      <c r="U425" s="239"/>
      <c r="V425" s="240"/>
      <c r="W425" s="240"/>
      <c r="X425" s="240"/>
    </row>
    <row r="426" spans="1:29" ht="16.5" customHeight="1">
      <c r="A426" s="189"/>
      <c r="B426" s="190"/>
      <c r="C426" s="191"/>
      <c r="D426" s="252"/>
      <c r="E426" s="259"/>
      <c r="F426" s="254"/>
      <c r="G426" s="264"/>
      <c r="H426" s="265"/>
      <c r="I426" s="266"/>
      <c r="J426" s="270"/>
      <c r="K426" s="271"/>
      <c r="L426" s="271"/>
      <c r="M426" s="271"/>
      <c r="N426" s="271"/>
      <c r="O426" s="271"/>
      <c r="P426" s="271"/>
      <c r="Q426" s="271"/>
      <c r="R426" s="271"/>
      <c r="S426" s="271"/>
      <c r="T426" s="272"/>
      <c r="U426" s="241"/>
      <c r="V426" s="243" t="s">
        <v>19</v>
      </c>
      <c r="W426" s="245" t="s">
        <v>11</v>
      </c>
      <c r="X426" s="246"/>
    </row>
    <row r="427" spans="1:29" ht="27" customHeight="1">
      <c r="A427" s="192"/>
      <c r="B427" s="193"/>
      <c r="C427" s="194"/>
      <c r="D427" s="253"/>
      <c r="E427" s="260"/>
      <c r="F427" s="242"/>
      <c r="G427" s="273" t="s">
        <v>18</v>
      </c>
      <c r="H427" s="274"/>
      <c r="I427" s="275"/>
      <c r="J427" s="80" t="s">
        <v>32</v>
      </c>
      <c r="K427" s="81" t="s">
        <v>33</v>
      </c>
      <c r="L427" s="81" t="s">
        <v>34</v>
      </c>
      <c r="M427" s="81" t="s">
        <v>35</v>
      </c>
      <c r="N427" s="81" t="s">
        <v>36</v>
      </c>
      <c r="O427" s="81" t="s">
        <v>37</v>
      </c>
      <c r="P427" s="81" t="s">
        <v>38</v>
      </c>
      <c r="Q427" s="63" t="str">
        <f>IF(AC430="","",AC430)</f>
        <v/>
      </c>
      <c r="R427" s="81" t="s">
        <v>39</v>
      </c>
      <c r="S427" s="58"/>
      <c r="T427" s="59"/>
      <c r="U427" s="242"/>
      <c r="V427" s="244"/>
      <c r="W427" s="247"/>
      <c r="X427" s="248"/>
    </row>
    <row r="428" spans="1:29" ht="4.5" customHeight="1"/>
    <row r="429" spans="1:29" ht="21.75" customHeight="1">
      <c r="A429" s="66" t="s">
        <v>10</v>
      </c>
      <c r="B429" s="276" t="s">
        <v>9</v>
      </c>
      <c r="C429" s="277"/>
      <c r="D429" s="277"/>
      <c r="E429" s="277"/>
      <c r="F429" s="278"/>
      <c r="G429" s="85" t="s">
        <v>8</v>
      </c>
      <c r="H429" s="86"/>
      <c r="I429" s="279" t="str">
        <f>IFERROR(VLOOKUP(D422,基本登録!$B$8:$G$13,5,FALSE),"")</f>
        <v>予選</v>
      </c>
      <c r="J429" s="279"/>
      <c r="K429" s="279"/>
      <c r="L429" s="87"/>
      <c r="M429" s="292" t="str">
        <f>IFERROR(VLOOKUP(D422,基本登録!$B$8:$G$13,6,FALSE),"")</f>
        <v>準決勝</v>
      </c>
      <c r="N429" s="279"/>
      <c r="O429" s="279"/>
      <c r="P429" s="279"/>
      <c r="Q429" s="278"/>
      <c r="R429" s="91"/>
      <c r="S429" s="277"/>
      <c r="T429" s="277"/>
      <c r="U429" s="277"/>
      <c r="V429" s="92"/>
      <c r="W429" s="280" t="s">
        <v>7</v>
      </c>
      <c r="X429" s="281"/>
    </row>
    <row r="430" spans="1:29" ht="21.75" customHeight="1">
      <c r="A430" s="71" t="str">
        <f>基本登録!$A$16</f>
        <v>１</v>
      </c>
      <c r="B430" s="282" t="str">
        <f>IF('都総体（男子）'!AC430="","",VLOOKUP(AC430,都総体!$B:$G,4,FALSE))</f>
        <v/>
      </c>
      <c r="C430" s="283"/>
      <c r="D430" s="283"/>
      <c r="E430" s="283"/>
      <c r="F430" s="284"/>
      <c r="G430" s="72" t="str">
        <f>IF('都総体（男子）'!AC430="","",VLOOKUP(AC430,都総体!$B:$G,5,FALSE))</f>
        <v/>
      </c>
      <c r="H430" s="84"/>
      <c r="I430" s="84"/>
      <c r="J430" s="84"/>
      <c r="K430" s="57"/>
      <c r="L430" s="89"/>
      <c r="M430" s="84"/>
      <c r="N430" s="84"/>
      <c r="O430" s="84"/>
      <c r="P430" s="57"/>
      <c r="Q430" s="89"/>
      <c r="R430" s="84"/>
      <c r="S430" s="84"/>
      <c r="T430" s="84"/>
      <c r="U430" s="57"/>
      <c r="V430" s="89"/>
      <c r="W430" s="177"/>
      <c r="X430" s="179"/>
      <c r="Y430" s="75"/>
      <c r="AC430" s="54" t="str">
        <f>都総体!B28</f>
        <v/>
      </c>
    </row>
    <row r="431" spans="1:29" ht="21.75" customHeight="1">
      <c r="A431" s="66" t="str">
        <f>基本登録!$A$17</f>
        <v>２</v>
      </c>
      <c r="B431" s="282" t="str">
        <f>IF('都総体（男子）'!AC431="","",VLOOKUP(AC431,都総体!$B:$G,4,FALSE))</f>
        <v/>
      </c>
      <c r="C431" s="283"/>
      <c r="D431" s="283"/>
      <c r="E431" s="283"/>
      <c r="F431" s="284"/>
      <c r="G431" s="72" t="str">
        <f>IF('都総体（男子）'!AC431="","",VLOOKUP(AC431,都総体!$B:$G,5,FALSE))</f>
        <v/>
      </c>
      <c r="H431" s="84"/>
      <c r="I431" s="84"/>
      <c r="J431" s="84"/>
      <c r="K431" s="57"/>
      <c r="L431" s="89"/>
      <c r="M431" s="84"/>
      <c r="N431" s="84"/>
      <c r="O431" s="84"/>
      <c r="P431" s="57"/>
      <c r="Q431" s="89"/>
      <c r="R431" s="84"/>
      <c r="S431" s="84"/>
      <c r="T431" s="84"/>
      <c r="U431" s="57"/>
      <c r="V431" s="89"/>
      <c r="W431" s="177"/>
      <c r="X431" s="179"/>
    </row>
    <row r="432" spans="1:29" ht="21.75" customHeight="1">
      <c r="A432" s="66" t="str">
        <f>基本登録!$A$18</f>
        <v>３</v>
      </c>
      <c r="B432" s="282" t="str">
        <f>IF('都総体（男子）'!AC432="","",VLOOKUP(AC432,都総体!$B:$G,4,FALSE))</f>
        <v/>
      </c>
      <c r="C432" s="283"/>
      <c r="D432" s="283"/>
      <c r="E432" s="283"/>
      <c r="F432" s="284"/>
      <c r="G432" s="72" t="str">
        <f>IF('都総体（男子）'!AC432="","",VLOOKUP(AC432,都総体!$B:$G,5,FALSE))</f>
        <v/>
      </c>
      <c r="H432" s="84"/>
      <c r="I432" s="84"/>
      <c r="J432" s="84"/>
      <c r="K432" s="57"/>
      <c r="L432" s="89"/>
      <c r="M432" s="84"/>
      <c r="N432" s="84"/>
      <c r="O432" s="84"/>
      <c r="P432" s="57"/>
      <c r="Q432" s="89"/>
      <c r="R432" s="84"/>
      <c r="S432" s="84"/>
      <c r="T432" s="84"/>
      <c r="U432" s="57"/>
      <c r="V432" s="89"/>
      <c r="W432" s="177"/>
      <c r="X432" s="179"/>
    </row>
    <row r="433" spans="1:24" ht="21.75" customHeight="1">
      <c r="A433" s="66" t="str">
        <f>基本登録!$A$19</f>
        <v>４</v>
      </c>
      <c r="B433" s="282" t="str">
        <f>IF('都総体（男子）'!AC433="","",VLOOKUP(AC433,都総体!$B:$G,4,FALSE))</f>
        <v/>
      </c>
      <c r="C433" s="283"/>
      <c r="D433" s="283"/>
      <c r="E433" s="283"/>
      <c r="F433" s="284"/>
      <c r="G433" s="72" t="str">
        <f>IF('都総体（男子）'!AC433="","",VLOOKUP(AC433,都総体!$B:$G,5,FALSE))</f>
        <v/>
      </c>
      <c r="H433" s="84"/>
      <c r="I433" s="84"/>
      <c r="J433" s="84"/>
      <c r="K433" s="57"/>
      <c r="L433" s="89"/>
      <c r="M433" s="84"/>
      <c r="N433" s="84"/>
      <c r="O433" s="84"/>
      <c r="P433" s="57"/>
      <c r="Q433" s="89"/>
      <c r="R433" s="84"/>
      <c r="S433" s="84"/>
      <c r="T433" s="84"/>
      <c r="U433" s="57"/>
      <c r="V433" s="89"/>
      <c r="W433" s="177"/>
      <c r="X433" s="179"/>
    </row>
    <row r="434" spans="1:24" ht="21.75" customHeight="1">
      <c r="A434" s="66" t="str">
        <f>基本登録!$A$20</f>
        <v>５</v>
      </c>
      <c r="B434" s="282" t="str">
        <f>IF('都総体（男子）'!AC434="","",VLOOKUP(AC434,都総体!$B:$G,4,FALSE))</f>
        <v/>
      </c>
      <c r="C434" s="283"/>
      <c r="D434" s="283"/>
      <c r="E434" s="283"/>
      <c r="F434" s="284"/>
      <c r="G434" s="72" t="str">
        <f>IF('都総体（男子）'!AC434="","",VLOOKUP(AC434,都総体!$B:$G,5,FALSE))</f>
        <v/>
      </c>
      <c r="H434" s="84"/>
      <c r="I434" s="84"/>
      <c r="J434" s="84"/>
      <c r="K434" s="57"/>
      <c r="L434" s="89"/>
      <c r="M434" s="84"/>
      <c r="N434" s="84"/>
      <c r="O434" s="84"/>
      <c r="P434" s="57"/>
      <c r="Q434" s="89"/>
      <c r="R434" s="84"/>
      <c r="S434" s="84"/>
      <c r="T434" s="84"/>
      <c r="U434" s="57"/>
      <c r="V434" s="89"/>
      <c r="W434" s="177"/>
      <c r="X434" s="179"/>
    </row>
    <row r="435" spans="1:24" ht="21.75" customHeight="1">
      <c r="A435" s="66" t="str">
        <f>基本登録!$A$21</f>
        <v>補</v>
      </c>
      <c r="B435" s="282" t="str">
        <f>IF('都総体（男子）'!AC435="","",VLOOKUP(AC435,都総体!$B:$G,4,FALSE))</f>
        <v/>
      </c>
      <c r="C435" s="283"/>
      <c r="D435" s="283"/>
      <c r="E435" s="283"/>
      <c r="F435" s="284"/>
      <c r="G435" s="72" t="str">
        <f>IF('都総体（男子）'!AC435="","",VLOOKUP(AC435,都総体!$B:$G,5,FALSE))</f>
        <v/>
      </c>
      <c r="H435" s="66"/>
      <c r="I435" s="66"/>
      <c r="J435" s="66"/>
      <c r="K435" s="88"/>
      <c r="L435" s="89"/>
      <c r="M435" s="66"/>
      <c r="N435" s="66"/>
      <c r="O435" s="66"/>
      <c r="P435" s="88"/>
      <c r="Q435" s="89"/>
      <c r="R435" s="66"/>
      <c r="S435" s="66"/>
      <c r="T435" s="66"/>
      <c r="U435" s="88"/>
      <c r="V435" s="89"/>
      <c r="W435" s="177"/>
      <c r="X435" s="179"/>
    </row>
    <row r="436" spans="1:24" ht="19.5" customHeight="1">
      <c r="A436" s="177"/>
      <c r="B436" s="285"/>
      <c r="C436" s="285"/>
      <c r="D436" s="285"/>
      <c r="E436" s="285"/>
      <c r="F436" s="285"/>
      <c r="G436" s="286"/>
      <c r="H436" s="280" t="s">
        <v>5</v>
      </c>
      <c r="I436" s="287"/>
      <c r="J436" s="287"/>
      <c r="K436" s="287"/>
      <c r="L436" s="89"/>
      <c r="M436" s="280" t="s">
        <v>5</v>
      </c>
      <c r="N436" s="287"/>
      <c r="O436" s="287"/>
      <c r="P436" s="287"/>
      <c r="Q436" s="89"/>
      <c r="R436" s="280" t="s">
        <v>5</v>
      </c>
      <c r="S436" s="287"/>
      <c r="T436" s="287"/>
      <c r="U436" s="287"/>
      <c r="V436" s="89"/>
      <c r="W436" s="177"/>
      <c r="X436" s="179"/>
    </row>
    <row r="437" spans="1:24" ht="24.75" customHeight="1">
      <c r="A437" s="276" t="s">
        <v>4</v>
      </c>
      <c r="B437" s="279"/>
      <c r="C437" s="279"/>
      <c r="D437" s="279"/>
      <c r="E437" s="279"/>
      <c r="F437" s="279"/>
      <c r="G437" s="278"/>
      <c r="H437" s="177"/>
      <c r="I437" s="178"/>
      <c r="J437" s="178"/>
      <c r="K437" s="178"/>
      <c r="L437" s="179"/>
      <c r="M437" s="177"/>
      <c r="N437" s="178"/>
      <c r="O437" s="178"/>
      <c r="P437" s="178"/>
      <c r="Q437" s="179"/>
      <c r="R437" s="177"/>
      <c r="S437" s="178"/>
      <c r="T437" s="178"/>
      <c r="U437" s="178"/>
      <c r="V437" s="179"/>
      <c r="W437" s="177"/>
      <c r="X437" s="179"/>
    </row>
    <row r="438" spans="1:24" ht="4.5" customHeight="1">
      <c r="A438" s="288"/>
      <c r="B438" s="240"/>
      <c r="C438" s="240"/>
      <c r="D438" s="240"/>
      <c r="E438" s="240"/>
      <c r="F438" s="240"/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</row>
    <row r="439" spans="1:24">
      <c r="A439" s="229" t="s">
        <v>63</v>
      </c>
      <c r="B439" s="229"/>
      <c r="C439" s="229"/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30"/>
      <c r="R439" s="231" t="s">
        <v>3</v>
      </c>
      <c r="S439" s="231"/>
      <c r="T439" s="231"/>
      <c r="U439" s="231"/>
      <c r="V439" s="231"/>
      <c r="W439" s="231"/>
      <c r="X439" s="231"/>
    </row>
    <row r="440" spans="1:24">
      <c r="A440" s="229" t="s">
        <v>2</v>
      </c>
      <c r="B440" s="229"/>
      <c r="C440" s="229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90"/>
      <c r="R440" s="231"/>
      <c r="S440" s="231"/>
      <c r="T440" s="231"/>
      <c r="U440" s="231"/>
      <c r="V440" s="231"/>
      <c r="W440" s="231"/>
      <c r="X440" s="231"/>
    </row>
    <row r="441" spans="1:24" ht="39.75" customHeight="1"/>
    <row r="442" spans="1:24" ht="34.5" customHeight="1"/>
    <row r="443" spans="1:24" ht="24.75" customHeight="1">
      <c r="A443" s="169" t="s">
        <v>12</v>
      </c>
      <c r="B443" s="169"/>
      <c r="C443" s="169"/>
      <c r="D443" s="172" t="str">
        <f>$D$2</f>
        <v>基本登録シートの年度に入力して下さい</v>
      </c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3"/>
      <c r="V443" s="249" t="s">
        <v>24</v>
      </c>
      <c r="W443" s="250"/>
      <c r="X443" s="251"/>
    </row>
    <row r="444" spans="1:24" ht="26.25" customHeight="1">
      <c r="A444" s="170"/>
      <c r="B444" s="170"/>
      <c r="C444" s="170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3"/>
      <c r="V444" s="233" t="str">
        <f>IF(VLOOKUP(AC451,都総体!$B:$G,2,FALSE)="","",VLOOKUP(AC451,都総体!$B:$G,2,FALSE))</f>
        <v/>
      </c>
      <c r="W444" s="234"/>
      <c r="X444" s="235"/>
    </row>
    <row r="445" spans="1:24" ht="27" customHeight="1">
      <c r="A445" s="177" t="s">
        <v>23</v>
      </c>
      <c r="B445" s="178"/>
      <c r="C445" s="179"/>
      <c r="D445" s="241"/>
      <c r="E445" s="82" t="s">
        <v>22</v>
      </c>
      <c r="F445" s="241"/>
      <c r="G445" s="249" t="s">
        <v>21</v>
      </c>
      <c r="H445" s="250"/>
      <c r="I445" s="251"/>
      <c r="J445" s="255" t="str">
        <f>基本登録!$B$2</f>
        <v>基本登録シートの学校番号に入力して下さい</v>
      </c>
      <c r="K445" s="256"/>
      <c r="L445" s="256"/>
      <c r="M445" s="256"/>
      <c r="N445" s="256"/>
      <c r="O445" s="256"/>
      <c r="P445" s="256"/>
      <c r="Q445" s="256"/>
      <c r="R445" s="256"/>
      <c r="S445" s="256"/>
      <c r="T445" s="257"/>
      <c r="U445" s="83"/>
      <c r="V445" s="236"/>
      <c r="W445" s="237"/>
      <c r="X445" s="238"/>
    </row>
    <row r="446" spans="1:24" ht="9.75" customHeight="1">
      <c r="A446" s="186">
        <f>基本登録!$B$1</f>
        <v>0</v>
      </c>
      <c r="B446" s="187"/>
      <c r="C446" s="188"/>
      <c r="D446" s="252"/>
      <c r="E446" s="258" t="s">
        <v>50</v>
      </c>
      <c r="F446" s="254"/>
      <c r="G446" s="261" t="s">
        <v>20</v>
      </c>
      <c r="H446" s="262"/>
      <c r="I446" s="263"/>
      <c r="J446" s="267">
        <f>基本登録!$B$3</f>
        <v>0</v>
      </c>
      <c r="K446" s="268"/>
      <c r="L446" s="268"/>
      <c r="M446" s="268"/>
      <c r="N446" s="268"/>
      <c r="O446" s="268"/>
      <c r="P446" s="268"/>
      <c r="Q446" s="268"/>
      <c r="R446" s="268"/>
      <c r="S446" s="268"/>
      <c r="T446" s="269"/>
      <c r="U446" s="239"/>
      <c r="V446" s="240"/>
      <c r="W446" s="240"/>
      <c r="X446" s="240"/>
    </row>
    <row r="447" spans="1:24" ht="16.5" customHeight="1">
      <c r="A447" s="189"/>
      <c r="B447" s="190"/>
      <c r="C447" s="191"/>
      <c r="D447" s="252"/>
      <c r="E447" s="259"/>
      <c r="F447" s="254"/>
      <c r="G447" s="264"/>
      <c r="H447" s="265"/>
      <c r="I447" s="266"/>
      <c r="J447" s="270"/>
      <c r="K447" s="271"/>
      <c r="L447" s="271"/>
      <c r="M447" s="271"/>
      <c r="N447" s="271"/>
      <c r="O447" s="271"/>
      <c r="P447" s="271"/>
      <c r="Q447" s="271"/>
      <c r="R447" s="271"/>
      <c r="S447" s="271"/>
      <c r="T447" s="272"/>
      <c r="U447" s="241"/>
      <c r="V447" s="243" t="s">
        <v>19</v>
      </c>
      <c r="W447" s="245" t="s">
        <v>11</v>
      </c>
      <c r="X447" s="246"/>
    </row>
    <row r="448" spans="1:24" ht="27" customHeight="1">
      <c r="A448" s="192"/>
      <c r="B448" s="193"/>
      <c r="C448" s="194"/>
      <c r="D448" s="253"/>
      <c r="E448" s="260"/>
      <c r="F448" s="242"/>
      <c r="G448" s="273" t="s">
        <v>18</v>
      </c>
      <c r="H448" s="274"/>
      <c r="I448" s="275"/>
      <c r="J448" s="80" t="s">
        <v>32</v>
      </c>
      <c r="K448" s="81" t="s">
        <v>33</v>
      </c>
      <c r="L448" s="81" t="s">
        <v>34</v>
      </c>
      <c r="M448" s="81" t="s">
        <v>35</v>
      </c>
      <c r="N448" s="81" t="s">
        <v>36</v>
      </c>
      <c r="O448" s="81" t="s">
        <v>37</v>
      </c>
      <c r="P448" s="81" t="s">
        <v>38</v>
      </c>
      <c r="Q448" s="63" t="str">
        <f>IF(AC451="","",AC451)</f>
        <v/>
      </c>
      <c r="R448" s="81" t="s">
        <v>39</v>
      </c>
      <c r="S448" s="58"/>
      <c r="T448" s="59"/>
      <c r="U448" s="242"/>
      <c r="V448" s="244"/>
      <c r="W448" s="247"/>
      <c r="X448" s="248"/>
    </row>
    <row r="449" spans="1:29" ht="4.5" customHeight="1"/>
    <row r="450" spans="1:29" ht="21.75" customHeight="1">
      <c r="A450" s="66" t="s">
        <v>10</v>
      </c>
      <c r="B450" s="276" t="s">
        <v>9</v>
      </c>
      <c r="C450" s="277"/>
      <c r="D450" s="277"/>
      <c r="E450" s="277"/>
      <c r="F450" s="278"/>
      <c r="G450" s="85" t="s">
        <v>8</v>
      </c>
      <c r="H450" s="86"/>
      <c r="I450" s="279" t="str">
        <f>IFERROR(VLOOKUP(D443,基本登録!$B$8:$G$13,5,FALSE),"")</f>
        <v>予選</v>
      </c>
      <c r="J450" s="279"/>
      <c r="K450" s="279"/>
      <c r="L450" s="87"/>
      <c r="M450" s="292" t="str">
        <f>IFERROR(VLOOKUP(D443,基本登録!$B$8:$G$13,6,FALSE),"")</f>
        <v>準決勝</v>
      </c>
      <c r="N450" s="279"/>
      <c r="O450" s="279"/>
      <c r="P450" s="279"/>
      <c r="Q450" s="278"/>
      <c r="R450" s="91"/>
      <c r="S450" s="277"/>
      <c r="T450" s="277"/>
      <c r="U450" s="277"/>
      <c r="V450" s="92"/>
      <c r="W450" s="280" t="s">
        <v>7</v>
      </c>
      <c r="X450" s="281"/>
    </row>
    <row r="451" spans="1:29" ht="21.75" customHeight="1">
      <c r="A451" s="71" t="str">
        <f>基本登録!$A$16</f>
        <v>１</v>
      </c>
      <c r="B451" s="282" t="str">
        <f>IF('都総体（男子）'!AC451="","",VLOOKUP(AC451,都総体!$B:$G,4,FALSE))</f>
        <v/>
      </c>
      <c r="C451" s="283"/>
      <c r="D451" s="283"/>
      <c r="E451" s="283"/>
      <c r="F451" s="284"/>
      <c r="G451" s="72" t="str">
        <f>IF('都総体（男子）'!AC451="","",VLOOKUP(AC451,都総体!$B:$G,5,FALSE))</f>
        <v/>
      </c>
      <c r="H451" s="84"/>
      <c r="I451" s="84"/>
      <c r="J451" s="84"/>
      <c r="K451" s="57"/>
      <c r="L451" s="89"/>
      <c r="M451" s="84"/>
      <c r="N451" s="84"/>
      <c r="O451" s="84"/>
      <c r="P451" s="57"/>
      <c r="Q451" s="89"/>
      <c r="R451" s="84"/>
      <c r="S451" s="84"/>
      <c r="T451" s="84"/>
      <c r="U451" s="57"/>
      <c r="V451" s="89"/>
      <c r="W451" s="177"/>
      <c r="X451" s="179"/>
      <c r="Y451" s="75"/>
      <c r="AC451" s="54" t="str">
        <f>都総体!B29</f>
        <v/>
      </c>
    </row>
    <row r="452" spans="1:29" ht="21.75" customHeight="1">
      <c r="A452" s="66" t="str">
        <f>基本登録!$A$17</f>
        <v>２</v>
      </c>
      <c r="B452" s="282" t="str">
        <f>IF('都総体（男子）'!AC452="","",VLOOKUP(AC452,都総体!$B:$G,4,FALSE))</f>
        <v/>
      </c>
      <c r="C452" s="283"/>
      <c r="D452" s="283"/>
      <c r="E452" s="283"/>
      <c r="F452" s="284"/>
      <c r="G452" s="72" t="str">
        <f>IF('都総体（男子）'!AC452="","",VLOOKUP(AC452,都総体!$B:$G,5,FALSE))</f>
        <v/>
      </c>
      <c r="H452" s="84"/>
      <c r="I452" s="84"/>
      <c r="J452" s="84"/>
      <c r="K452" s="57"/>
      <c r="L452" s="89"/>
      <c r="M452" s="84"/>
      <c r="N452" s="84"/>
      <c r="O452" s="84"/>
      <c r="P452" s="57"/>
      <c r="Q452" s="89"/>
      <c r="R452" s="84"/>
      <c r="S452" s="84"/>
      <c r="T452" s="84"/>
      <c r="U452" s="57"/>
      <c r="V452" s="89"/>
      <c r="W452" s="177"/>
      <c r="X452" s="179"/>
    </row>
    <row r="453" spans="1:29" ht="21.75" customHeight="1">
      <c r="A453" s="66" t="str">
        <f>基本登録!$A$18</f>
        <v>３</v>
      </c>
      <c r="B453" s="282" t="str">
        <f>IF('都総体（男子）'!AC453="","",VLOOKUP(AC453,都総体!$B:$G,4,FALSE))</f>
        <v/>
      </c>
      <c r="C453" s="283"/>
      <c r="D453" s="283"/>
      <c r="E453" s="283"/>
      <c r="F453" s="284"/>
      <c r="G453" s="72" t="str">
        <f>IF('都総体（男子）'!AC453="","",VLOOKUP(AC453,都総体!$B:$G,5,FALSE))</f>
        <v/>
      </c>
      <c r="H453" s="84"/>
      <c r="I453" s="84"/>
      <c r="J453" s="84"/>
      <c r="K453" s="57"/>
      <c r="L453" s="89"/>
      <c r="M453" s="84"/>
      <c r="N453" s="84"/>
      <c r="O453" s="84"/>
      <c r="P453" s="57"/>
      <c r="Q453" s="89"/>
      <c r="R453" s="84"/>
      <c r="S453" s="84"/>
      <c r="T453" s="84"/>
      <c r="U453" s="57"/>
      <c r="V453" s="89"/>
      <c r="W453" s="177"/>
      <c r="X453" s="179"/>
    </row>
    <row r="454" spans="1:29" ht="21.75" customHeight="1">
      <c r="A454" s="66" t="str">
        <f>基本登録!$A$19</f>
        <v>４</v>
      </c>
      <c r="B454" s="282" t="str">
        <f>IF('都総体（男子）'!AC454="","",VLOOKUP(AC454,都総体!$B:$G,4,FALSE))</f>
        <v/>
      </c>
      <c r="C454" s="283"/>
      <c r="D454" s="283"/>
      <c r="E454" s="283"/>
      <c r="F454" s="284"/>
      <c r="G454" s="72" t="str">
        <f>IF('都総体（男子）'!AC454="","",VLOOKUP(AC454,都総体!$B:$G,5,FALSE))</f>
        <v/>
      </c>
      <c r="H454" s="84"/>
      <c r="I454" s="84"/>
      <c r="J454" s="84"/>
      <c r="K454" s="57"/>
      <c r="L454" s="89"/>
      <c r="M454" s="84"/>
      <c r="N454" s="84"/>
      <c r="O454" s="84"/>
      <c r="P454" s="57"/>
      <c r="Q454" s="89"/>
      <c r="R454" s="84"/>
      <c r="S454" s="84"/>
      <c r="T454" s="84"/>
      <c r="U454" s="57"/>
      <c r="V454" s="89"/>
      <c r="W454" s="177"/>
      <c r="X454" s="179"/>
    </row>
    <row r="455" spans="1:29" ht="21.75" customHeight="1">
      <c r="A455" s="66" t="str">
        <f>基本登録!$A$20</f>
        <v>５</v>
      </c>
      <c r="B455" s="282" t="str">
        <f>IF('都総体（男子）'!AC455="","",VLOOKUP(AC455,都総体!$B:$G,4,FALSE))</f>
        <v/>
      </c>
      <c r="C455" s="283"/>
      <c r="D455" s="283"/>
      <c r="E455" s="283"/>
      <c r="F455" s="284"/>
      <c r="G455" s="72" t="str">
        <f>IF('都総体（男子）'!AC455="","",VLOOKUP(AC455,都総体!$B:$G,5,FALSE))</f>
        <v/>
      </c>
      <c r="H455" s="84"/>
      <c r="I455" s="84"/>
      <c r="J455" s="84"/>
      <c r="K455" s="57"/>
      <c r="L455" s="89"/>
      <c r="M455" s="84"/>
      <c r="N455" s="84"/>
      <c r="O455" s="84"/>
      <c r="P455" s="57"/>
      <c r="Q455" s="89"/>
      <c r="R455" s="84"/>
      <c r="S455" s="84"/>
      <c r="T455" s="84"/>
      <c r="U455" s="57"/>
      <c r="V455" s="89"/>
      <c r="W455" s="177"/>
      <c r="X455" s="179"/>
    </row>
    <row r="456" spans="1:29" ht="21.75" customHeight="1">
      <c r="A456" s="66" t="str">
        <f>基本登録!$A$21</f>
        <v>補</v>
      </c>
      <c r="B456" s="282" t="str">
        <f>IF('都総体（男子）'!AC456="","",VLOOKUP(AC456,都総体!$B:$G,4,FALSE))</f>
        <v/>
      </c>
      <c r="C456" s="283"/>
      <c r="D456" s="283"/>
      <c r="E456" s="283"/>
      <c r="F456" s="284"/>
      <c r="G456" s="72" t="str">
        <f>IF('都総体（男子）'!AC456="","",VLOOKUP(AC456,都総体!$B:$G,5,FALSE))</f>
        <v/>
      </c>
      <c r="H456" s="66"/>
      <c r="I456" s="66"/>
      <c r="J456" s="66"/>
      <c r="K456" s="88"/>
      <c r="L456" s="89"/>
      <c r="M456" s="66"/>
      <c r="N456" s="66"/>
      <c r="O456" s="66"/>
      <c r="P456" s="88"/>
      <c r="Q456" s="89"/>
      <c r="R456" s="66"/>
      <c r="S456" s="66"/>
      <c r="T456" s="66"/>
      <c r="U456" s="88"/>
      <c r="V456" s="89"/>
      <c r="W456" s="177"/>
      <c r="X456" s="179"/>
    </row>
    <row r="457" spans="1:29" ht="19.5" customHeight="1">
      <c r="A457" s="177"/>
      <c r="B457" s="285"/>
      <c r="C457" s="285"/>
      <c r="D457" s="285"/>
      <c r="E457" s="285"/>
      <c r="F457" s="285"/>
      <c r="G457" s="286"/>
      <c r="H457" s="280" t="s">
        <v>5</v>
      </c>
      <c r="I457" s="287"/>
      <c r="J457" s="287"/>
      <c r="K457" s="287"/>
      <c r="L457" s="89"/>
      <c r="M457" s="280" t="s">
        <v>5</v>
      </c>
      <c r="N457" s="287"/>
      <c r="O457" s="287"/>
      <c r="P457" s="287"/>
      <c r="Q457" s="89"/>
      <c r="R457" s="280" t="s">
        <v>5</v>
      </c>
      <c r="S457" s="287"/>
      <c r="T457" s="287"/>
      <c r="U457" s="287"/>
      <c r="V457" s="89"/>
      <c r="W457" s="177"/>
      <c r="X457" s="179"/>
    </row>
    <row r="458" spans="1:29" ht="24.75" customHeight="1">
      <c r="A458" s="276" t="s">
        <v>4</v>
      </c>
      <c r="B458" s="279"/>
      <c r="C458" s="279"/>
      <c r="D458" s="279"/>
      <c r="E458" s="279"/>
      <c r="F458" s="279"/>
      <c r="G458" s="278"/>
      <c r="H458" s="177"/>
      <c r="I458" s="178"/>
      <c r="J458" s="178"/>
      <c r="K458" s="178"/>
      <c r="L458" s="179"/>
      <c r="M458" s="177"/>
      <c r="N458" s="178"/>
      <c r="O458" s="178"/>
      <c r="P458" s="178"/>
      <c r="Q458" s="179"/>
      <c r="R458" s="177"/>
      <c r="S458" s="178"/>
      <c r="T458" s="178"/>
      <c r="U458" s="178"/>
      <c r="V458" s="179"/>
      <c r="W458" s="177"/>
      <c r="X458" s="179"/>
    </row>
    <row r="459" spans="1:29" ht="4.5" customHeight="1">
      <c r="A459" s="288"/>
      <c r="B459" s="240"/>
      <c r="C459" s="240"/>
      <c r="D459" s="240"/>
      <c r="E459" s="240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</row>
    <row r="460" spans="1:29">
      <c r="A460" s="229" t="s">
        <v>63</v>
      </c>
      <c r="B460" s="229"/>
      <c r="C460" s="229"/>
      <c r="D460" s="229"/>
      <c r="E460" s="229"/>
      <c r="F460" s="229"/>
      <c r="G460" s="229"/>
      <c r="H460" s="229"/>
      <c r="I460" s="229"/>
      <c r="J460" s="229"/>
      <c r="K460" s="229"/>
      <c r="L460" s="229"/>
      <c r="M460" s="229"/>
      <c r="N460" s="229"/>
      <c r="O460" s="229"/>
      <c r="P460" s="229"/>
      <c r="Q460" s="230"/>
      <c r="R460" s="231" t="s">
        <v>3</v>
      </c>
      <c r="S460" s="231"/>
      <c r="T460" s="231"/>
      <c r="U460" s="231"/>
      <c r="V460" s="231"/>
      <c r="W460" s="231"/>
      <c r="X460" s="231"/>
    </row>
    <row r="461" spans="1:29">
      <c r="A461" s="229" t="s">
        <v>2</v>
      </c>
      <c r="B461" s="229"/>
      <c r="C461" s="229"/>
      <c r="D461" s="229"/>
      <c r="E461" s="229"/>
      <c r="F461" s="229"/>
      <c r="G461" s="229"/>
      <c r="H461" s="229"/>
      <c r="I461" s="229"/>
      <c r="J461" s="229"/>
      <c r="K461" s="229"/>
      <c r="L461" s="229"/>
      <c r="M461" s="229"/>
      <c r="N461" s="229"/>
      <c r="O461" s="229"/>
      <c r="P461" s="229"/>
      <c r="Q461" s="90"/>
      <c r="R461" s="231"/>
      <c r="S461" s="231"/>
      <c r="T461" s="231"/>
      <c r="U461" s="231"/>
      <c r="V461" s="231"/>
      <c r="W461" s="231"/>
      <c r="X461" s="231"/>
    </row>
    <row r="462" spans="1:29" ht="39.75" customHeight="1"/>
    <row r="463" spans="1:29" ht="34.5" customHeight="1"/>
    <row r="464" spans="1:29" ht="24.75" customHeight="1">
      <c r="A464" s="169" t="s">
        <v>12</v>
      </c>
      <c r="B464" s="169"/>
      <c r="C464" s="169"/>
      <c r="D464" s="172" t="str">
        <f>$D$2</f>
        <v>基本登録シートの年度に入力して下さい</v>
      </c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3"/>
      <c r="V464" s="249" t="s">
        <v>24</v>
      </c>
      <c r="W464" s="250"/>
      <c r="X464" s="251"/>
    </row>
    <row r="465" spans="1:29" ht="26.25" customHeight="1">
      <c r="A465" s="170"/>
      <c r="B465" s="170"/>
      <c r="C465" s="170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3"/>
      <c r="V465" s="233" t="str">
        <f>IF(VLOOKUP(AC472,都総体!$B:$G,2,FALSE)="","",VLOOKUP(AC472,都総体!$B:$G,2,FALSE))</f>
        <v/>
      </c>
      <c r="W465" s="234"/>
      <c r="X465" s="235"/>
    </row>
    <row r="466" spans="1:29" ht="27" customHeight="1">
      <c r="A466" s="177" t="s">
        <v>23</v>
      </c>
      <c r="B466" s="178"/>
      <c r="C466" s="179"/>
      <c r="D466" s="241"/>
      <c r="E466" s="82" t="s">
        <v>22</v>
      </c>
      <c r="F466" s="241"/>
      <c r="G466" s="249" t="s">
        <v>21</v>
      </c>
      <c r="H466" s="250"/>
      <c r="I466" s="251"/>
      <c r="J466" s="255" t="str">
        <f>基本登録!$B$2</f>
        <v>基本登録シートの学校番号に入力して下さい</v>
      </c>
      <c r="K466" s="256"/>
      <c r="L466" s="256"/>
      <c r="M466" s="256"/>
      <c r="N466" s="256"/>
      <c r="O466" s="256"/>
      <c r="P466" s="256"/>
      <c r="Q466" s="256"/>
      <c r="R466" s="256"/>
      <c r="S466" s="256"/>
      <c r="T466" s="257"/>
      <c r="U466" s="83"/>
      <c r="V466" s="236"/>
      <c r="W466" s="237"/>
      <c r="X466" s="238"/>
    </row>
    <row r="467" spans="1:29" ht="9.75" customHeight="1">
      <c r="A467" s="186">
        <f>基本登録!$B$1</f>
        <v>0</v>
      </c>
      <c r="B467" s="187"/>
      <c r="C467" s="188"/>
      <c r="D467" s="252"/>
      <c r="E467" s="258" t="s">
        <v>50</v>
      </c>
      <c r="F467" s="254"/>
      <c r="G467" s="261" t="s">
        <v>20</v>
      </c>
      <c r="H467" s="262"/>
      <c r="I467" s="263"/>
      <c r="J467" s="267">
        <f>基本登録!$B$3</f>
        <v>0</v>
      </c>
      <c r="K467" s="268"/>
      <c r="L467" s="268"/>
      <c r="M467" s="268"/>
      <c r="N467" s="268"/>
      <c r="O467" s="268"/>
      <c r="P467" s="268"/>
      <c r="Q467" s="268"/>
      <c r="R467" s="268"/>
      <c r="S467" s="268"/>
      <c r="T467" s="269"/>
      <c r="U467" s="239"/>
      <c r="V467" s="240"/>
      <c r="W467" s="240"/>
      <c r="X467" s="240"/>
    </row>
    <row r="468" spans="1:29" ht="16.5" customHeight="1">
      <c r="A468" s="189"/>
      <c r="B468" s="190"/>
      <c r="C468" s="191"/>
      <c r="D468" s="252"/>
      <c r="E468" s="259"/>
      <c r="F468" s="254"/>
      <c r="G468" s="264"/>
      <c r="H468" s="265"/>
      <c r="I468" s="266"/>
      <c r="J468" s="270"/>
      <c r="K468" s="271"/>
      <c r="L468" s="271"/>
      <c r="M468" s="271"/>
      <c r="N468" s="271"/>
      <c r="O468" s="271"/>
      <c r="P468" s="271"/>
      <c r="Q468" s="271"/>
      <c r="R468" s="271"/>
      <c r="S468" s="271"/>
      <c r="T468" s="272"/>
      <c r="U468" s="241"/>
      <c r="V468" s="243" t="s">
        <v>19</v>
      </c>
      <c r="W468" s="245" t="s">
        <v>11</v>
      </c>
      <c r="X468" s="246"/>
    </row>
    <row r="469" spans="1:29" ht="27" customHeight="1">
      <c r="A469" s="192"/>
      <c r="B469" s="193"/>
      <c r="C469" s="194"/>
      <c r="D469" s="253"/>
      <c r="E469" s="260"/>
      <c r="F469" s="242"/>
      <c r="G469" s="273" t="s">
        <v>18</v>
      </c>
      <c r="H469" s="274"/>
      <c r="I469" s="275"/>
      <c r="J469" s="80" t="s">
        <v>32</v>
      </c>
      <c r="K469" s="81" t="s">
        <v>33</v>
      </c>
      <c r="L469" s="81" t="s">
        <v>34</v>
      </c>
      <c r="M469" s="81" t="s">
        <v>35</v>
      </c>
      <c r="N469" s="81" t="s">
        <v>36</v>
      </c>
      <c r="O469" s="81" t="s">
        <v>37</v>
      </c>
      <c r="P469" s="81" t="s">
        <v>38</v>
      </c>
      <c r="Q469" s="63" t="str">
        <f>IF(AC472="","",AC472)</f>
        <v/>
      </c>
      <c r="R469" s="81" t="s">
        <v>39</v>
      </c>
      <c r="S469" s="58"/>
      <c r="T469" s="59"/>
      <c r="U469" s="242"/>
      <c r="V469" s="244"/>
      <c r="W469" s="247"/>
      <c r="X469" s="248"/>
    </row>
    <row r="470" spans="1:29" ht="4.5" customHeight="1"/>
    <row r="471" spans="1:29" ht="21.75" customHeight="1">
      <c r="A471" s="66" t="s">
        <v>10</v>
      </c>
      <c r="B471" s="276" t="s">
        <v>9</v>
      </c>
      <c r="C471" s="277"/>
      <c r="D471" s="277"/>
      <c r="E471" s="277"/>
      <c r="F471" s="278"/>
      <c r="G471" s="85" t="s">
        <v>8</v>
      </c>
      <c r="H471" s="86"/>
      <c r="I471" s="279" t="str">
        <f>IFERROR(VLOOKUP(D464,基本登録!$B$8:$G$13,5,FALSE),"")</f>
        <v>予選</v>
      </c>
      <c r="J471" s="279"/>
      <c r="K471" s="279"/>
      <c r="L471" s="87"/>
      <c r="M471" s="292" t="str">
        <f>IFERROR(VLOOKUP(D464,基本登録!$B$8:$G$13,6,FALSE),"")</f>
        <v>準決勝</v>
      </c>
      <c r="N471" s="279"/>
      <c r="O471" s="279"/>
      <c r="P471" s="279"/>
      <c r="Q471" s="278"/>
      <c r="R471" s="91"/>
      <c r="S471" s="277"/>
      <c r="T471" s="277"/>
      <c r="U471" s="277"/>
      <c r="V471" s="92"/>
      <c r="W471" s="280" t="s">
        <v>7</v>
      </c>
      <c r="X471" s="281"/>
    </row>
    <row r="472" spans="1:29" ht="21.75" customHeight="1">
      <c r="A472" s="71" t="str">
        <f>基本登録!$A$16</f>
        <v>１</v>
      </c>
      <c r="B472" s="282" t="str">
        <f>IF('都総体（男子）'!AC472="","",VLOOKUP(AC472,都総体!$B:$G,4,FALSE))</f>
        <v/>
      </c>
      <c r="C472" s="283"/>
      <c r="D472" s="283"/>
      <c r="E472" s="283"/>
      <c r="F472" s="284"/>
      <c r="G472" s="72" t="str">
        <f>IF('都総体（男子）'!AC472="","",VLOOKUP(AC472,都総体!$B:$G,5,FALSE))</f>
        <v/>
      </c>
      <c r="H472" s="84"/>
      <c r="I472" s="84"/>
      <c r="J472" s="84"/>
      <c r="K472" s="57"/>
      <c r="L472" s="89"/>
      <c r="M472" s="84"/>
      <c r="N472" s="84"/>
      <c r="O472" s="84"/>
      <c r="P472" s="57"/>
      <c r="Q472" s="89"/>
      <c r="R472" s="84"/>
      <c r="S472" s="84"/>
      <c r="T472" s="84"/>
      <c r="U472" s="57"/>
      <c r="V472" s="89"/>
      <c r="W472" s="177"/>
      <c r="X472" s="179"/>
      <c r="Y472" s="75"/>
      <c r="AC472" s="54" t="str">
        <f>都総体!B30</f>
        <v/>
      </c>
    </row>
    <row r="473" spans="1:29" ht="21.75" customHeight="1">
      <c r="A473" s="66" t="str">
        <f>基本登録!$A$17</f>
        <v>２</v>
      </c>
      <c r="B473" s="282" t="str">
        <f>IF('都総体（男子）'!AC473="","",VLOOKUP(AC473,都総体!$B:$G,4,FALSE))</f>
        <v/>
      </c>
      <c r="C473" s="283"/>
      <c r="D473" s="283"/>
      <c r="E473" s="283"/>
      <c r="F473" s="284"/>
      <c r="G473" s="72" t="str">
        <f>IF('都総体（男子）'!AC473="","",VLOOKUP(AC473,都総体!$B:$G,5,FALSE))</f>
        <v/>
      </c>
      <c r="H473" s="84"/>
      <c r="I473" s="84"/>
      <c r="J473" s="84"/>
      <c r="K473" s="57"/>
      <c r="L473" s="89"/>
      <c r="M473" s="84"/>
      <c r="N473" s="84"/>
      <c r="O473" s="84"/>
      <c r="P473" s="57"/>
      <c r="Q473" s="89"/>
      <c r="R473" s="84"/>
      <c r="S473" s="84"/>
      <c r="T473" s="84"/>
      <c r="U473" s="57"/>
      <c r="V473" s="89"/>
      <c r="W473" s="177"/>
      <c r="X473" s="179"/>
    </row>
    <row r="474" spans="1:29" ht="21.75" customHeight="1">
      <c r="A474" s="66" t="str">
        <f>基本登録!$A$18</f>
        <v>３</v>
      </c>
      <c r="B474" s="282" t="str">
        <f>IF('都総体（男子）'!AC474="","",VLOOKUP(AC474,都総体!$B:$G,4,FALSE))</f>
        <v/>
      </c>
      <c r="C474" s="283"/>
      <c r="D474" s="283"/>
      <c r="E474" s="283"/>
      <c r="F474" s="284"/>
      <c r="G474" s="72" t="str">
        <f>IF('都総体（男子）'!AC474="","",VLOOKUP(AC474,都総体!$B:$G,5,FALSE))</f>
        <v/>
      </c>
      <c r="H474" s="84"/>
      <c r="I474" s="84"/>
      <c r="J474" s="84"/>
      <c r="K474" s="57"/>
      <c r="L474" s="89"/>
      <c r="M474" s="84"/>
      <c r="N474" s="84"/>
      <c r="O474" s="84"/>
      <c r="P474" s="57"/>
      <c r="Q474" s="89"/>
      <c r="R474" s="84"/>
      <c r="S474" s="84"/>
      <c r="T474" s="84"/>
      <c r="U474" s="57"/>
      <c r="V474" s="89"/>
      <c r="W474" s="177"/>
      <c r="X474" s="179"/>
    </row>
    <row r="475" spans="1:29" ht="21.75" customHeight="1">
      <c r="A475" s="66" t="str">
        <f>基本登録!$A$19</f>
        <v>４</v>
      </c>
      <c r="B475" s="282" t="str">
        <f>IF('都総体（男子）'!AC475="","",VLOOKUP(AC475,都総体!$B:$G,4,FALSE))</f>
        <v/>
      </c>
      <c r="C475" s="283"/>
      <c r="D475" s="283"/>
      <c r="E475" s="283"/>
      <c r="F475" s="284"/>
      <c r="G475" s="72" t="str">
        <f>IF('都総体（男子）'!AC475="","",VLOOKUP(AC475,都総体!$B:$G,5,FALSE))</f>
        <v/>
      </c>
      <c r="H475" s="84"/>
      <c r="I475" s="84"/>
      <c r="J475" s="84"/>
      <c r="K475" s="57"/>
      <c r="L475" s="89"/>
      <c r="M475" s="84"/>
      <c r="N475" s="84"/>
      <c r="O475" s="84"/>
      <c r="P475" s="57"/>
      <c r="Q475" s="89"/>
      <c r="R475" s="84"/>
      <c r="S475" s="84"/>
      <c r="T475" s="84"/>
      <c r="U475" s="57"/>
      <c r="V475" s="89"/>
      <c r="W475" s="177"/>
      <c r="X475" s="179"/>
    </row>
    <row r="476" spans="1:29" ht="21.75" customHeight="1">
      <c r="A476" s="66" t="str">
        <f>基本登録!$A$20</f>
        <v>５</v>
      </c>
      <c r="B476" s="282" t="str">
        <f>IF('都総体（男子）'!AC476="","",VLOOKUP(AC476,都総体!$B:$G,4,FALSE))</f>
        <v/>
      </c>
      <c r="C476" s="283"/>
      <c r="D476" s="283"/>
      <c r="E476" s="283"/>
      <c r="F476" s="284"/>
      <c r="G476" s="72" t="str">
        <f>IF('都総体（男子）'!AC476="","",VLOOKUP(AC476,都総体!$B:$G,5,FALSE))</f>
        <v/>
      </c>
      <c r="H476" s="84"/>
      <c r="I476" s="84"/>
      <c r="J476" s="84"/>
      <c r="K476" s="57"/>
      <c r="L476" s="89"/>
      <c r="M476" s="84"/>
      <c r="N476" s="84"/>
      <c r="O476" s="84"/>
      <c r="P476" s="57"/>
      <c r="Q476" s="89"/>
      <c r="R476" s="84"/>
      <c r="S476" s="84"/>
      <c r="T476" s="84"/>
      <c r="U476" s="57"/>
      <c r="V476" s="89"/>
      <c r="W476" s="177"/>
      <c r="X476" s="179"/>
    </row>
    <row r="477" spans="1:29" ht="21.75" customHeight="1">
      <c r="A477" s="66" t="str">
        <f>基本登録!$A$21</f>
        <v>補</v>
      </c>
      <c r="B477" s="282" t="str">
        <f>IF('都総体（男子）'!AC477="","",VLOOKUP(AC477,都総体!$B:$G,4,FALSE))</f>
        <v/>
      </c>
      <c r="C477" s="283"/>
      <c r="D477" s="283"/>
      <c r="E477" s="283"/>
      <c r="F477" s="284"/>
      <c r="G477" s="72" t="str">
        <f>IF('都総体（男子）'!AC477="","",VLOOKUP(AC477,都総体!$B:$G,5,FALSE))</f>
        <v/>
      </c>
      <c r="H477" s="66"/>
      <c r="I477" s="66"/>
      <c r="J477" s="66"/>
      <c r="K477" s="88"/>
      <c r="L477" s="89"/>
      <c r="M477" s="66"/>
      <c r="N477" s="66"/>
      <c r="O477" s="66"/>
      <c r="P477" s="88"/>
      <c r="Q477" s="89"/>
      <c r="R477" s="66"/>
      <c r="S477" s="66"/>
      <c r="T477" s="66"/>
      <c r="U477" s="88"/>
      <c r="V477" s="89"/>
      <c r="W477" s="177"/>
      <c r="X477" s="179"/>
    </row>
    <row r="478" spans="1:29" ht="19.5" customHeight="1">
      <c r="A478" s="177"/>
      <c r="B478" s="285"/>
      <c r="C478" s="285"/>
      <c r="D478" s="285"/>
      <c r="E478" s="285"/>
      <c r="F478" s="285"/>
      <c r="G478" s="286"/>
      <c r="H478" s="280" t="s">
        <v>5</v>
      </c>
      <c r="I478" s="287"/>
      <c r="J478" s="287"/>
      <c r="K478" s="287"/>
      <c r="L478" s="89"/>
      <c r="M478" s="280" t="s">
        <v>5</v>
      </c>
      <c r="N478" s="287"/>
      <c r="O478" s="287"/>
      <c r="P478" s="287"/>
      <c r="Q478" s="89"/>
      <c r="R478" s="280" t="s">
        <v>5</v>
      </c>
      <c r="S478" s="287"/>
      <c r="T478" s="287"/>
      <c r="U478" s="287"/>
      <c r="V478" s="89"/>
      <c r="W478" s="177"/>
      <c r="X478" s="179"/>
    </row>
    <row r="479" spans="1:29" ht="24.75" customHeight="1">
      <c r="A479" s="276" t="s">
        <v>4</v>
      </c>
      <c r="B479" s="279"/>
      <c r="C479" s="279"/>
      <c r="D479" s="279"/>
      <c r="E479" s="279"/>
      <c r="F479" s="279"/>
      <c r="G479" s="278"/>
      <c r="H479" s="177"/>
      <c r="I479" s="178"/>
      <c r="J479" s="178"/>
      <c r="K479" s="178"/>
      <c r="L479" s="179"/>
      <c r="M479" s="177"/>
      <c r="N479" s="178"/>
      <c r="O479" s="178"/>
      <c r="P479" s="178"/>
      <c r="Q479" s="179"/>
      <c r="R479" s="177"/>
      <c r="S479" s="178"/>
      <c r="T479" s="178"/>
      <c r="U479" s="178"/>
      <c r="V479" s="179"/>
      <c r="W479" s="177"/>
      <c r="X479" s="179"/>
    </row>
    <row r="480" spans="1:29" ht="4.5" customHeight="1">
      <c r="A480" s="288"/>
      <c r="B480" s="240"/>
      <c r="C480" s="240"/>
      <c r="D480" s="240"/>
      <c r="E480" s="240"/>
      <c r="F480" s="240"/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</row>
    <row r="481" spans="1:29">
      <c r="A481" s="229" t="s">
        <v>63</v>
      </c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30"/>
      <c r="R481" s="231" t="s">
        <v>3</v>
      </c>
      <c r="S481" s="231"/>
      <c r="T481" s="231"/>
      <c r="U481" s="231"/>
      <c r="V481" s="231"/>
      <c r="W481" s="231"/>
      <c r="X481" s="231"/>
    </row>
    <row r="482" spans="1:29">
      <c r="A482" s="229" t="s">
        <v>2</v>
      </c>
      <c r="B482" s="229"/>
      <c r="C482" s="229"/>
      <c r="D482" s="229"/>
      <c r="E482" s="229"/>
      <c r="F482" s="229"/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90"/>
      <c r="R482" s="231"/>
      <c r="S482" s="231"/>
      <c r="T482" s="231"/>
      <c r="U482" s="231"/>
      <c r="V482" s="231"/>
      <c r="W482" s="231"/>
      <c r="X482" s="231"/>
    </row>
    <row r="483" spans="1:29" ht="39.75" customHeight="1"/>
    <row r="484" spans="1:29" ht="34.5" customHeight="1"/>
    <row r="485" spans="1:29" ht="24.75" customHeight="1">
      <c r="A485" s="169" t="s">
        <v>12</v>
      </c>
      <c r="B485" s="169"/>
      <c r="C485" s="169"/>
      <c r="D485" s="172" t="str">
        <f>$D$2</f>
        <v>基本登録シートの年度に入力して下さい</v>
      </c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3"/>
      <c r="V485" s="249" t="s">
        <v>24</v>
      </c>
      <c r="W485" s="250"/>
      <c r="X485" s="251"/>
    </row>
    <row r="486" spans="1:29" ht="26.25" customHeight="1">
      <c r="A486" s="170"/>
      <c r="B486" s="170"/>
      <c r="C486" s="170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3"/>
      <c r="V486" s="233" t="str">
        <f>IF(VLOOKUP(AC493,都総体!$B:$G,2,FALSE)="","",VLOOKUP(AC493,都総体!$B:$G,2,FALSE))</f>
        <v/>
      </c>
      <c r="W486" s="234"/>
      <c r="X486" s="235"/>
    </row>
    <row r="487" spans="1:29" ht="27" customHeight="1">
      <c r="A487" s="177" t="s">
        <v>23</v>
      </c>
      <c r="B487" s="178"/>
      <c r="C487" s="179"/>
      <c r="D487" s="241"/>
      <c r="E487" s="82" t="s">
        <v>22</v>
      </c>
      <c r="F487" s="241"/>
      <c r="G487" s="249" t="s">
        <v>21</v>
      </c>
      <c r="H487" s="250"/>
      <c r="I487" s="251"/>
      <c r="J487" s="255" t="str">
        <f>基本登録!$B$2</f>
        <v>基本登録シートの学校番号に入力して下さい</v>
      </c>
      <c r="K487" s="256"/>
      <c r="L487" s="256"/>
      <c r="M487" s="256"/>
      <c r="N487" s="256"/>
      <c r="O487" s="256"/>
      <c r="P487" s="256"/>
      <c r="Q487" s="256"/>
      <c r="R487" s="256"/>
      <c r="S487" s="256"/>
      <c r="T487" s="257"/>
      <c r="U487" s="83"/>
      <c r="V487" s="236"/>
      <c r="W487" s="237"/>
      <c r="X487" s="238"/>
    </row>
    <row r="488" spans="1:29" ht="9.75" customHeight="1">
      <c r="A488" s="186">
        <f>基本登録!$B$1</f>
        <v>0</v>
      </c>
      <c r="B488" s="187"/>
      <c r="C488" s="188"/>
      <c r="D488" s="252"/>
      <c r="E488" s="258" t="s">
        <v>50</v>
      </c>
      <c r="F488" s="254"/>
      <c r="G488" s="261" t="s">
        <v>20</v>
      </c>
      <c r="H488" s="262"/>
      <c r="I488" s="263"/>
      <c r="J488" s="267">
        <f>基本登録!$B$3</f>
        <v>0</v>
      </c>
      <c r="K488" s="268"/>
      <c r="L488" s="268"/>
      <c r="M488" s="268"/>
      <c r="N488" s="268"/>
      <c r="O488" s="268"/>
      <c r="P488" s="268"/>
      <c r="Q488" s="268"/>
      <c r="R488" s="268"/>
      <c r="S488" s="268"/>
      <c r="T488" s="269"/>
      <c r="U488" s="239"/>
      <c r="V488" s="240"/>
      <c r="W488" s="240"/>
      <c r="X488" s="240"/>
    </row>
    <row r="489" spans="1:29" ht="16.5" customHeight="1">
      <c r="A489" s="189"/>
      <c r="B489" s="190"/>
      <c r="C489" s="191"/>
      <c r="D489" s="252"/>
      <c r="E489" s="259"/>
      <c r="F489" s="254"/>
      <c r="G489" s="264"/>
      <c r="H489" s="265"/>
      <c r="I489" s="266"/>
      <c r="J489" s="270"/>
      <c r="K489" s="271"/>
      <c r="L489" s="271"/>
      <c r="M489" s="271"/>
      <c r="N489" s="271"/>
      <c r="O489" s="271"/>
      <c r="P489" s="271"/>
      <c r="Q489" s="271"/>
      <c r="R489" s="271"/>
      <c r="S489" s="271"/>
      <c r="T489" s="272"/>
      <c r="U489" s="241"/>
      <c r="V489" s="243" t="s">
        <v>19</v>
      </c>
      <c r="W489" s="245" t="s">
        <v>11</v>
      </c>
      <c r="X489" s="246"/>
    </row>
    <row r="490" spans="1:29" ht="27" customHeight="1">
      <c r="A490" s="192"/>
      <c r="B490" s="193"/>
      <c r="C490" s="194"/>
      <c r="D490" s="253"/>
      <c r="E490" s="260"/>
      <c r="F490" s="242"/>
      <c r="G490" s="273" t="s">
        <v>18</v>
      </c>
      <c r="H490" s="274"/>
      <c r="I490" s="275"/>
      <c r="J490" s="80" t="s">
        <v>32</v>
      </c>
      <c r="K490" s="81" t="s">
        <v>33</v>
      </c>
      <c r="L490" s="81" t="s">
        <v>34</v>
      </c>
      <c r="M490" s="81" t="s">
        <v>35</v>
      </c>
      <c r="N490" s="81" t="s">
        <v>36</v>
      </c>
      <c r="O490" s="81" t="s">
        <v>37</v>
      </c>
      <c r="P490" s="81" t="s">
        <v>38</v>
      </c>
      <c r="Q490" s="63" t="str">
        <f>IF(AC493="","",AC493)</f>
        <v/>
      </c>
      <c r="R490" s="81" t="s">
        <v>39</v>
      </c>
      <c r="S490" s="58"/>
      <c r="T490" s="59"/>
      <c r="U490" s="242"/>
      <c r="V490" s="244"/>
      <c r="W490" s="247"/>
      <c r="X490" s="248"/>
    </row>
    <row r="491" spans="1:29" ht="4.5" customHeight="1"/>
    <row r="492" spans="1:29" ht="21.75" customHeight="1">
      <c r="A492" s="66" t="s">
        <v>10</v>
      </c>
      <c r="B492" s="276" t="s">
        <v>9</v>
      </c>
      <c r="C492" s="277"/>
      <c r="D492" s="277"/>
      <c r="E492" s="277"/>
      <c r="F492" s="278"/>
      <c r="G492" s="85" t="s">
        <v>8</v>
      </c>
      <c r="H492" s="86"/>
      <c r="I492" s="279" t="str">
        <f>IFERROR(VLOOKUP(D485,基本登録!$B$8:$G$13,5,FALSE),"")</f>
        <v>予選</v>
      </c>
      <c r="J492" s="279"/>
      <c r="K492" s="279"/>
      <c r="L492" s="87"/>
      <c r="M492" s="292" t="str">
        <f>IFERROR(VLOOKUP(D485,基本登録!$B$8:$G$13,6,FALSE),"")</f>
        <v>準決勝</v>
      </c>
      <c r="N492" s="279"/>
      <c r="O492" s="279"/>
      <c r="P492" s="279"/>
      <c r="Q492" s="278"/>
      <c r="R492" s="91"/>
      <c r="S492" s="277"/>
      <c r="T492" s="277"/>
      <c r="U492" s="277"/>
      <c r="V492" s="92"/>
      <c r="W492" s="280" t="s">
        <v>7</v>
      </c>
      <c r="X492" s="281"/>
    </row>
    <row r="493" spans="1:29" ht="21.75" customHeight="1">
      <c r="A493" s="71" t="str">
        <f>基本登録!$A$16</f>
        <v>１</v>
      </c>
      <c r="B493" s="282" t="str">
        <f>IF('都総体（男子）'!AC493="","",VLOOKUP(AC493,都総体!$B:$G,4,FALSE))</f>
        <v/>
      </c>
      <c r="C493" s="283"/>
      <c r="D493" s="283"/>
      <c r="E493" s="283"/>
      <c r="F493" s="284"/>
      <c r="G493" s="72" t="str">
        <f>IF('都総体（男子）'!AC493="","",VLOOKUP(AC493,都総体!$B:$G,5,FALSE))</f>
        <v/>
      </c>
      <c r="H493" s="84"/>
      <c r="I493" s="84"/>
      <c r="J493" s="84"/>
      <c r="K493" s="57"/>
      <c r="L493" s="89"/>
      <c r="M493" s="84"/>
      <c r="N493" s="84"/>
      <c r="O493" s="84"/>
      <c r="P493" s="57"/>
      <c r="Q493" s="89"/>
      <c r="R493" s="84"/>
      <c r="S493" s="84"/>
      <c r="T493" s="84"/>
      <c r="U493" s="57"/>
      <c r="V493" s="89"/>
      <c r="W493" s="177"/>
      <c r="X493" s="179"/>
      <c r="Y493" s="75"/>
      <c r="AC493" s="54" t="str">
        <f>都総体!B31</f>
        <v/>
      </c>
    </row>
    <row r="494" spans="1:29" ht="21.75" customHeight="1">
      <c r="A494" s="66" t="str">
        <f>基本登録!$A$17</f>
        <v>２</v>
      </c>
      <c r="B494" s="282" t="str">
        <f>IF('都総体（男子）'!AC494="","",VLOOKUP(AC494,都総体!$B:$G,4,FALSE))</f>
        <v/>
      </c>
      <c r="C494" s="283"/>
      <c r="D494" s="283"/>
      <c r="E494" s="283"/>
      <c r="F494" s="284"/>
      <c r="G494" s="72" t="str">
        <f>IF('都総体（男子）'!AC494="","",VLOOKUP(AC494,都総体!$B:$G,5,FALSE))</f>
        <v/>
      </c>
      <c r="H494" s="84"/>
      <c r="I494" s="84"/>
      <c r="J494" s="84"/>
      <c r="K494" s="57"/>
      <c r="L494" s="89"/>
      <c r="M494" s="84"/>
      <c r="N494" s="84"/>
      <c r="O494" s="84"/>
      <c r="P494" s="57"/>
      <c r="Q494" s="89"/>
      <c r="R494" s="84"/>
      <c r="S494" s="84"/>
      <c r="T494" s="84"/>
      <c r="U494" s="57"/>
      <c r="V494" s="89"/>
      <c r="W494" s="177"/>
      <c r="X494" s="179"/>
    </row>
    <row r="495" spans="1:29" ht="21.75" customHeight="1">
      <c r="A495" s="66" t="str">
        <f>基本登録!$A$18</f>
        <v>３</v>
      </c>
      <c r="B495" s="282" t="str">
        <f>IF('都総体（男子）'!AC495="","",VLOOKUP(AC495,都総体!$B:$G,4,FALSE))</f>
        <v/>
      </c>
      <c r="C495" s="283"/>
      <c r="D495" s="283"/>
      <c r="E495" s="283"/>
      <c r="F495" s="284"/>
      <c r="G495" s="72" t="str">
        <f>IF('都総体（男子）'!AC495="","",VLOOKUP(AC495,都総体!$B:$G,5,FALSE))</f>
        <v/>
      </c>
      <c r="H495" s="84"/>
      <c r="I495" s="84"/>
      <c r="J495" s="84"/>
      <c r="K495" s="57"/>
      <c r="L495" s="89"/>
      <c r="M495" s="84"/>
      <c r="N495" s="84"/>
      <c r="O495" s="84"/>
      <c r="P495" s="57"/>
      <c r="Q495" s="89"/>
      <c r="R495" s="84"/>
      <c r="S495" s="84"/>
      <c r="T495" s="84"/>
      <c r="U495" s="57"/>
      <c r="V495" s="89"/>
      <c r="W495" s="177"/>
      <c r="X495" s="179"/>
    </row>
    <row r="496" spans="1:29" ht="21.75" customHeight="1">
      <c r="A496" s="66" t="str">
        <f>基本登録!$A$19</f>
        <v>４</v>
      </c>
      <c r="B496" s="282" t="str">
        <f>IF('都総体（男子）'!AC496="","",VLOOKUP(AC496,都総体!$B:$G,4,FALSE))</f>
        <v/>
      </c>
      <c r="C496" s="283"/>
      <c r="D496" s="283"/>
      <c r="E496" s="283"/>
      <c r="F496" s="284"/>
      <c r="G496" s="72" t="str">
        <f>IF('都総体（男子）'!AC496="","",VLOOKUP(AC496,都総体!$B:$G,5,FALSE))</f>
        <v/>
      </c>
      <c r="H496" s="84"/>
      <c r="I496" s="84"/>
      <c r="J496" s="84"/>
      <c r="K496" s="57"/>
      <c r="L496" s="89"/>
      <c r="M496" s="84"/>
      <c r="N496" s="84"/>
      <c r="O496" s="84"/>
      <c r="P496" s="57"/>
      <c r="Q496" s="89"/>
      <c r="R496" s="84"/>
      <c r="S496" s="84"/>
      <c r="T496" s="84"/>
      <c r="U496" s="57"/>
      <c r="V496" s="89"/>
      <c r="W496" s="177"/>
      <c r="X496" s="179"/>
    </row>
    <row r="497" spans="1:24" ht="21.75" customHeight="1">
      <c r="A497" s="66" t="str">
        <f>基本登録!$A$20</f>
        <v>５</v>
      </c>
      <c r="B497" s="282" t="str">
        <f>IF('都総体（男子）'!AC497="","",VLOOKUP(AC497,都総体!$B:$G,4,FALSE))</f>
        <v/>
      </c>
      <c r="C497" s="283"/>
      <c r="D497" s="283"/>
      <c r="E497" s="283"/>
      <c r="F497" s="284"/>
      <c r="G497" s="72" t="str">
        <f>IF('都総体（男子）'!AC497="","",VLOOKUP(AC497,都総体!$B:$G,5,FALSE))</f>
        <v/>
      </c>
      <c r="H497" s="84"/>
      <c r="I497" s="84"/>
      <c r="J497" s="84"/>
      <c r="K497" s="57"/>
      <c r="L497" s="89"/>
      <c r="M497" s="84"/>
      <c r="N497" s="84"/>
      <c r="O497" s="84"/>
      <c r="P497" s="57"/>
      <c r="Q497" s="89"/>
      <c r="R497" s="84"/>
      <c r="S497" s="84"/>
      <c r="T497" s="84"/>
      <c r="U497" s="57"/>
      <c r="V497" s="89"/>
      <c r="W497" s="177"/>
      <c r="X497" s="179"/>
    </row>
    <row r="498" spans="1:24" ht="21.75" customHeight="1">
      <c r="A498" s="66" t="str">
        <f>基本登録!$A$21</f>
        <v>補</v>
      </c>
      <c r="B498" s="282" t="str">
        <f>IF('都総体（男子）'!AC498="","",VLOOKUP(AC498,都総体!$B:$G,4,FALSE))</f>
        <v/>
      </c>
      <c r="C498" s="283"/>
      <c r="D498" s="283"/>
      <c r="E498" s="283"/>
      <c r="F498" s="284"/>
      <c r="G498" s="72" t="str">
        <f>IF('都総体（男子）'!AC498="","",VLOOKUP(AC498,都総体!$B:$G,5,FALSE))</f>
        <v/>
      </c>
      <c r="H498" s="66"/>
      <c r="I498" s="66"/>
      <c r="J498" s="66"/>
      <c r="K498" s="88"/>
      <c r="L498" s="89"/>
      <c r="M498" s="66"/>
      <c r="N498" s="66"/>
      <c r="O498" s="66"/>
      <c r="P498" s="88"/>
      <c r="Q498" s="89"/>
      <c r="R498" s="66"/>
      <c r="S498" s="66"/>
      <c r="T498" s="66"/>
      <c r="U498" s="88"/>
      <c r="V498" s="89"/>
      <c r="W498" s="177"/>
      <c r="X498" s="179"/>
    </row>
    <row r="499" spans="1:24" ht="19.5" customHeight="1">
      <c r="A499" s="177"/>
      <c r="B499" s="285"/>
      <c r="C499" s="285"/>
      <c r="D499" s="285"/>
      <c r="E499" s="285"/>
      <c r="F499" s="285"/>
      <c r="G499" s="286"/>
      <c r="H499" s="280" t="s">
        <v>5</v>
      </c>
      <c r="I499" s="287"/>
      <c r="J499" s="287"/>
      <c r="K499" s="287"/>
      <c r="L499" s="89"/>
      <c r="M499" s="280" t="s">
        <v>5</v>
      </c>
      <c r="N499" s="287"/>
      <c r="O499" s="287"/>
      <c r="P499" s="287"/>
      <c r="Q499" s="89"/>
      <c r="R499" s="280" t="s">
        <v>5</v>
      </c>
      <c r="S499" s="287"/>
      <c r="T499" s="287"/>
      <c r="U499" s="287"/>
      <c r="V499" s="89"/>
      <c r="W499" s="177"/>
      <c r="X499" s="179"/>
    </row>
    <row r="500" spans="1:24" ht="24.75" customHeight="1">
      <c r="A500" s="276" t="s">
        <v>4</v>
      </c>
      <c r="B500" s="279"/>
      <c r="C500" s="279"/>
      <c r="D500" s="279"/>
      <c r="E500" s="279"/>
      <c r="F500" s="279"/>
      <c r="G500" s="278"/>
      <c r="H500" s="177"/>
      <c r="I500" s="178"/>
      <c r="J500" s="178"/>
      <c r="K500" s="178"/>
      <c r="L500" s="179"/>
      <c r="M500" s="177"/>
      <c r="N500" s="178"/>
      <c r="O500" s="178"/>
      <c r="P500" s="178"/>
      <c r="Q500" s="179"/>
      <c r="R500" s="177"/>
      <c r="S500" s="178"/>
      <c r="T500" s="178"/>
      <c r="U500" s="178"/>
      <c r="V500" s="179"/>
      <c r="W500" s="177"/>
      <c r="X500" s="179"/>
    </row>
    <row r="501" spans="1:24" ht="4.5" customHeight="1">
      <c r="A501" s="288"/>
      <c r="B501" s="240"/>
      <c r="C501" s="240"/>
      <c r="D501" s="240"/>
      <c r="E501" s="240"/>
      <c r="F501" s="240"/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</row>
    <row r="502" spans="1:24">
      <c r="A502" s="229" t="s">
        <v>63</v>
      </c>
      <c r="B502" s="229"/>
      <c r="C502" s="229"/>
      <c r="D502" s="229"/>
      <c r="E502" s="229"/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30"/>
      <c r="R502" s="231" t="s">
        <v>3</v>
      </c>
      <c r="S502" s="231"/>
      <c r="T502" s="231"/>
      <c r="U502" s="231"/>
      <c r="V502" s="231"/>
      <c r="W502" s="231"/>
      <c r="X502" s="231"/>
    </row>
    <row r="503" spans="1:24">
      <c r="A503" s="229" t="s">
        <v>2</v>
      </c>
      <c r="B503" s="229"/>
      <c r="C503" s="229"/>
      <c r="D503" s="229"/>
      <c r="E503" s="229"/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90"/>
      <c r="R503" s="231"/>
      <c r="S503" s="231"/>
      <c r="T503" s="231"/>
      <c r="U503" s="231"/>
      <c r="V503" s="231"/>
      <c r="W503" s="231"/>
      <c r="X503" s="231"/>
    </row>
    <row r="504" spans="1:24" ht="39.75" customHeight="1"/>
  </sheetData>
  <sheetProtection password="B6A6" sheet="1" objects="1" scenarios="1"/>
  <mergeCells count="1176">
    <mergeCell ref="G131:I132"/>
    <mergeCell ref="J131:T132"/>
    <mergeCell ref="U131:X131"/>
    <mergeCell ref="U132:U133"/>
    <mergeCell ref="V132:V133"/>
    <mergeCell ref="W132:X133"/>
    <mergeCell ref="G133:I133"/>
    <mergeCell ref="A128:C129"/>
    <mergeCell ref="D128:U129"/>
    <mergeCell ref="V128:X128"/>
    <mergeCell ref="A130:C130"/>
    <mergeCell ref="D130:D133"/>
    <mergeCell ref="F130:F133"/>
    <mergeCell ref="G130:I130"/>
    <mergeCell ref="J130:T130"/>
    <mergeCell ref="A131:C133"/>
    <mergeCell ref="E131:E133"/>
    <mergeCell ref="B140:F140"/>
    <mergeCell ref="W140:X140"/>
    <mergeCell ref="B141:F141"/>
    <mergeCell ref="W141:X141"/>
    <mergeCell ref="A142:G142"/>
    <mergeCell ref="H142:K142"/>
    <mergeCell ref="M142:P142"/>
    <mergeCell ref="R142:U142"/>
    <mergeCell ref="W142:X142"/>
    <mergeCell ref="B137:F137"/>
    <mergeCell ref="W137:X137"/>
    <mergeCell ref="B138:F138"/>
    <mergeCell ref="W138:X138"/>
    <mergeCell ref="B139:F139"/>
    <mergeCell ref="W139:X139"/>
    <mergeCell ref="B135:F135"/>
    <mergeCell ref="I135:K135"/>
    <mergeCell ref="M135:Q135"/>
    <mergeCell ref="S135:U135"/>
    <mergeCell ref="W135:X135"/>
    <mergeCell ref="B136:F136"/>
    <mergeCell ref="W136:X136"/>
    <mergeCell ref="A151:C151"/>
    <mergeCell ref="D151:D154"/>
    <mergeCell ref="F151:F154"/>
    <mergeCell ref="G151:I151"/>
    <mergeCell ref="J151:T151"/>
    <mergeCell ref="A152:C154"/>
    <mergeCell ref="E152:E154"/>
    <mergeCell ref="G152:I153"/>
    <mergeCell ref="J152:T153"/>
    <mergeCell ref="G154:I154"/>
    <mergeCell ref="A145:Q145"/>
    <mergeCell ref="R145:X146"/>
    <mergeCell ref="A146:P146"/>
    <mergeCell ref="A149:C150"/>
    <mergeCell ref="D149:U150"/>
    <mergeCell ref="V149:X149"/>
    <mergeCell ref="A143:G143"/>
    <mergeCell ref="H143:L143"/>
    <mergeCell ref="M143:Q143"/>
    <mergeCell ref="R143:V143"/>
    <mergeCell ref="W143:X143"/>
    <mergeCell ref="A144:X144"/>
    <mergeCell ref="B160:F160"/>
    <mergeCell ref="W160:X160"/>
    <mergeCell ref="B161:F161"/>
    <mergeCell ref="W161:X161"/>
    <mergeCell ref="B162:F162"/>
    <mergeCell ref="W162:X162"/>
    <mergeCell ref="B157:F157"/>
    <mergeCell ref="W157:X157"/>
    <mergeCell ref="B158:F158"/>
    <mergeCell ref="W158:X158"/>
    <mergeCell ref="B159:F159"/>
    <mergeCell ref="W159:X159"/>
    <mergeCell ref="U152:X152"/>
    <mergeCell ref="U153:U154"/>
    <mergeCell ref="V153:V154"/>
    <mergeCell ref="W153:X154"/>
    <mergeCell ref="B156:F156"/>
    <mergeCell ref="I156:K156"/>
    <mergeCell ref="M156:Q156"/>
    <mergeCell ref="S156:U156"/>
    <mergeCell ref="W156:X156"/>
    <mergeCell ref="A165:X165"/>
    <mergeCell ref="A166:Q166"/>
    <mergeCell ref="R166:X167"/>
    <mergeCell ref="A167:P167"/>
    <mergeCell ref="A170:C171"/>
    <mergeCell ref="D170:U171"/>
    <mergeCell ref="V170:X170"/>
    <mergeCell ref="V171:X172"/>
    <mergeCell ref="A172:C172"/>
    <mergeCell ref="D172:D175"/>
    <mergeCell ref="A163:G163"/>
    <mergeCell ref="H163:K163"/>
    <mergeCell ref="M163:P163"/>
    <mergeCell ref="R163:U163"/>
    <mergeCell ref="W163:X163"/>
    <mergeCell ref="A164:G164"/>
    <mergeCell ref="H164:L164"/>
    <mergeCell ref="M164:Q164"/>
    <mergeCell ref="R164:V164"/>
    <mergeCell ref="W164:X164"/>
    <mergeCell ref="B181:F181"/>
    <mergeCell ref="W181:X181"/>
    <mergeCell ref="B182:F182"/>
    <mergeCell ref="W182:X182"/>
    <mergeCell ref="B183:F183"/>
    <mergeCell ref="W183:X183"/>
    <mergeCell ref="B178:F178"/>
    <mergeCell ref="W178:X178"/>
    <mergeCell ref="B179:F179"/>
    <mergeCell ref="W179:X179"/>
    <mergeCell ref="B180:F180"/>
    <mergeCell ref="W180:X180"/>
    <mergeCell ref="U173:X173"/>
    <mergeCell ref="U174:U175"/>
    <mergeCell ref="V174:V175"/>
    <mergeCell ref="W174:X175"/>
    <mergeCell ref="B177:F177"/>
    <mergeCell ref="I177:K177"/>
    <mergeCell ref="M177:Q177"/>
    <mergeCell ref="S177:U177"/>
    <mergeCell ref="W177:X177"/>
    <mergeCell ref="F172:F175"/>
    <mergeCell ref="G172:I172"/>
    <mergeCell ref="J172:T172"/>
    <mergeCell ref="A173:C175"/>
    <mergeCell ref="E173:E175"/>
    <mergeCell ref="G173:I174"/>
    <mergeCell ref="J173:T174"/>
    <mergeCell ref="G175:I175"/>
    <mergeCell ref="A186:X186"/>
    <mergeCell ref="A187:Q187"/>
    <mergeCell ref="R187:X188"/>
    <mergeCell ref="A188:P188"/>
    <mergeCell ref="A191:C192"/>
    <mergeCell ref="D191:U192"/>
    <mergeCell ref="V191:X191"/>
    <mergeCell ref="V192:X193"/>
    <mergeCell ref="A193:C193"/>
    <mergeCell ref="D193:D196"/>
    <mergeCell ref="A184:G184"/>
    <mergeCell ref="H184:K184"/>
    <mergeCell ref="M184:P184"/>
    <mergeCell ref="R184:U184"/>
    <mergeCell ref="W184:X184"/>
    <mergeCell ref="A185:G185"/>
    <mergeCell ref="H185:L185"/>
    <mergeCell ref="M185:Q185"/>
    <mergeCell ref="R185:V185"/>
    <mergeCell ref="W185:X185"/>
    <mergeCell ref="B202:F202"/>
    <mergeCell ref="W202:X202"/>
    <mergeCell ref="B203:F203"/>
    <mergeCell ref="W203:X203"/>
    <mergeCell ref="B204:F204"/>
    <mergeCell ref="W204:X204"/>
    <mergeCell ref="B199:F199"/>
    <mergeCell ref="W199:X199"/>
    <mergeCell ref="B200:F200"/>
    <mergeCell ref="W200:X200"/>
    <mergeCell ref="B201:F201"/>
    <mergeCell ref="W201:X201"/>
    <mergeCell ref="U194:X194"/>
    <mergeCell ref="U195:U196"/>
    <mergeCell ref="V195:V196"/>
    <mergeCell ref="W195:X196"/>
    <mergeCell ref="B198:F198"/>
    <mergeCell ref="I198:K198"/>
    <mergeCell ref="M198:Q198"/>
    <mergeCell ref="S198:U198"/>
    <mergeCell ref="W198:X198"/>
    <mergeCell ref="F193:F196"/>
    <mergeCell ref="G193:I193"/>
    <mergeCell ref="J193:T193"/>
    <mergeCell ref="A194:C196"/>
    <mergeCell ref="E194:E196"/>
    <mergeCell ref="G194:I195"/>
    <mergeCell ref="J194:T195"/>
    <mergeCell ref="G196:I196"/>
    <mergeCell ref="A207:X207"/>
    <mergeCell ref="A208:Q208"/>
    <mergeCell ref="R208:X209"/>
    <mergeCell ref="A209:P209"/>
    <mergeCell ref="A212:C213"/>
    <mergeCell ref="D212:U213"/>
    <mergeCell ref="V212:X212"/>
    <mergeCell ref="V213:X214"/>
    <mergeCell ref="A214:C214"/>
    <mergeCell ref="D214:D217"/>
    <mergeCell ref="A205:G205"/>
    <mergeCell ref="H205:K205"/>
    <mergeCell ref="M205:P205"/>
    <mergeCell ref="R205:U205"/>
    <mergeCell ref="W205:X205"/>
    <mergeCell ref="A206:G206"/>
    <mergeCell ref="H206:L206"/>
    <mergeCell ref="M206:Q206"/>
    <mergeCell ref="R206:V206"/>
    <mergeCell ref="W206:X206"/>
    <mergeCell ref="B223:F223"/>
    <mergeCell ref="W223:X223"/>
    <mergeCell ref="B224:F224"/>
    <mergeCell ref="W224:X224"/>
    <mergeCell ref="B225:F225"/>
    <mergeCell ref="W225:X225"/>
    <mergeCell ref="B220:F220"/>
    <mergeCell ref="W220:X220"/>
    <mergeCell ref="B221:F221"/>
    <mergeCell ref="W221:X221"/>
    <mergeCell ref="B222:F222"/>
    <mergeCell ref="W222:X222"/>
    <mergeCell ref="U215:X215"/>
    <mergeCell ref="U216:U217"/>
    <mergeCell ref="V216:V217"/>
    <mergeCell ref="W216:X217"/>
    <mergeCell ref="B219:F219"/>
    <mergeCell ref="I219:K219"/>
    <mergeCell ref="M219:Q219"/>
    <mergeCell ref="S219:U219"/>
    <mergeCell ref="W219:X219"/>
    <mergeCell ref="F214:F217"/>
    <mergeCell ref="G214:I214"/>
    <mergeCell ref="J214:T214"/>
    <mergeCell ref="A215:C217"/>
    <mergeCell ref="E215:E217"/>
    <mergeCell ref="G215:I216"/>
    <mergeCell ref="J215:T216"/>
    <mergeCell ref="G217:I217"/>
    <mergeCell ref="A228:X228"/>
    <mergeCell ref="A229:Q229"/>
    <mergeCell ref="R229:X230"/>
    <mergeCell ref="A230:P230"/>
    <mergeCell ref="A233:C234"/>
    <mergeCell ref="D233:U234"/>
    <mergeCell ref="V233:X233"/>
    <mergeCell ref="V234:X235"/>
    <mergeCell ref="A235:C235"/>
    <mergeCell ref="D235:D238"/>
    <mergeCell ref="A226:G226"/>
    <mergeCell ref="H226:K226"/>
    <mergeCell ref="M226:P226"/>
    <mergeCell ref="R226:U226"/>
    <mergeCell ref="W226:X226"/>
    <mergeCell ref="A227:G227"/>
    <mergeCell ref="H227:L227"/>
    <mergeCell ref="M227:Q227"/>
    <mergeCell ref="R227:V227"/>
    <mergeCell ref="W227:X227"/>
    <mergeCell ref="B244:F244"/>
    <mergeCell ref="W244:X244"/>
    <mergeCell ref="B245:F245"/>
    <mergeCell ref="W245:X245"/>
    <mergeCell ref="B246:F246"/>
    <mergeCell ref="W246:X246"/>
    <mergeCell ref="B241:F241"/>
    <mergeCell ref="W241:X241"/>
    <mergeCell ref="B242:F242"/>
    <mergeCell ref="W242:X242"/>
    <mergeCell ref="B243:F243"/>
    <mergeCell ref="W243:X243"/>
    <mergeCell ref="U236:X236"/>
    <mergeCell ref="U237:U238"/>
    <mergeCell ref="V237:V238"/>
    <mergeCell ref="W237:X238"/>
    <mergeCell ref="B240:F240"/>
    <mergeCell ref="I240:K240"/>
    <mergeCell ref="M240:Q240"/>
    <mergeCell ref="S240:U240"/>
    <mergeCell ref="W240:X240"/>
    <mergeCell ref="F235:F238"/>
    <mergeCell ref="G235:I235"/>
    <mergeCell ref="J235:T235"/>
    <mergeCell ref="A236:C238"/>
    <mergeCell ref="E236:E238"/>
    <mergeCell ref="G236:I237"/>
    <mergeCell ref="J236:T237"/>
    <mergeCell ref="G238:I238"/>
    <mergeCell ref="A249:X249"/>
    <mergeCell ref="A250:Q250"/>
    <mergeCell ref="R250:X251"/>
    <mergeCell ref="A251:P251"/>
    <mergeCell ref="A254:C255"/>
    <mergeCell ref="D254:U255"/>
    <mergeCell ref="V254:X254"/>
    <mergeCell ref="V255:X256"/>
    <mergeCell ref="A256:C256"/>
    <mergeCell ref="D256:D259"/>
    <mergeCell ref="A247:G247"/>
    <mergeCell ref="H247:K247"/>
    <mergeCell ref="M247:P247"/>
    <mergeCell ref="R247:U247"/>
    <mergeCell ref="W247:X247"/>
    <mergeCell ref="A248:G248"/>
    <mergeCell ref="H248:L248"/>
    <mergeCell ref="M248:Q248"/>
    <mergeCell ref="R248:V248"/>
    <mergeCell ref="W248:X248"/>
    <mergeCell ref="B265:F265"/>
    <mergeCell ref="W265:X265"/>
    <mergeCell ref="B266:F266"/>
    <mergeCell ref="W266:X266"/>
    <mergeCell ref="B267:F267"/>
    <mergeCell ref="W267:X267"/>
    <mergeCell ref="B262:F262"/>
    <mergeCell ref="W262:X262"/>
    <mergeCell ref="B263:F263"/>
    <mergeCell ref="W263:X263"/>
    <mergeCell ref="B264:F264"/>
    <mergeCell ref="W264:X264"/>
    <mergeCell ref="U257:X257"/>
    <mergeCell ref="U258:U259"/>
    <mergeCell ref="V258:V259"/>
    <mergeCell ref="W258:X259"/>
    <mergeCell ref="B261:F261"/>
    <mergeCell ref="I261:K261"/>
    <mergeCell ref="M261:Q261"/>
    <mergeCell ref="S261:U261"/>
    <mergeCell ref="W261:X261"/>
    <mergeCell ref="F256:F259"/>
    <mergeCell ref="G256:I256"/>
    <mergeCell ref="J256:T256"/>
    <mergeCell ref="A257:C259"/>
    <mergeCell ref="E257:E259"/>
    <mergeCell ref="G257:I258"/>
    <mergeCell ref="J257:T258"/>
    <mergeCell ref="G259:I259"/>
    <mergeCell ref="A270:X270"/>
    <mergeCell ref="A271:Q271"/>
    <mergeCell ref="R271:X272"/>
    <mergeCell ref="A272:P272"/>
    <mergeCell ref="A275:C276"/>
    <mergeCell ref="D275:U276"/>
    <mergeCell ref="V275:X275"/>
    <mergeCell ref="V276:X277"/>
    <mergeCell ref="A277:C277"/>
    <mergeCell ref="D277:D280"/>
    <mergeCell ref="A268:G268"/>
    <mergeCell ref="H268:K268"/>
    <mergeCell ref="M268:P268"/>
    <mergeCell ref="R268:U268"/>
    <mergeCell ref="W268:X268"/>
    <mergeCell ref="A269:G269"/>
    <mergeCell ref="H269:L269"/>
    <mergeCell ref="M269:Q269"/>
    <mergeCell ref="R269:V269"/>
    <mergeCell ref="W269:X269"/>
    <mergeCell ref="B286:F286"/>
    <mergeCell ref="W286:X286"/>
    <mergeCell ref="B287:F287"/>
    <mergeCell ref="W287:X287"/>
    <mergeCell ref="B288:F288"/>
    <mergeCell ref="W288:X288"/>
    <mergeCell ref="B283:F283"/>
    <mergeCell ref="W283:X283"/>
    <mergeCell ref="B284:F284"/>
    <mergeCell ref="W284:X284"/>
    <mergeCell ref="B285:F285"/>
    <mergeCell ref="W285:X285"/>
    <mergeCell ref="U278:X278"/>
    <mergeCell ref="U279:U280"/>
    <mergeCell ref="V279:V280"/>
    <mergeCell ref="W279:X280"/>
    <mergeCell ref="B282:F282"/>
    <mergeCell ref="I282:K282"/>
    <mergeCell ref="M282:Q282"/>
    <mergeCell ref="S282:U282"/>
    <mergeCell ref="W282:X282"/>
    <mergeCell ref="F277:F280"/>
    <mergeCell ref="G277:I277"/>
    <mergeCell ref="J277:T277"/>
    <mergeCell ref="A278:C280"/>
    <mergeCell ref="E278:E280"/>
    <mergeCell ref="G278:I279"/>
    <mergeCell ref="J278:T279"/>
    <mergeCell ref="G280:I280"/>
    <mergeCell ref="A291:X291"/>
    <mergeCell ref="A292:Q292"/>
    <mergeCell ref="R292:X293"/>
    <mergeCell ref="A293:P293"/>
    <mergeCell ref="A296:C297"/>
    <mergeCell ref="D296:U297"/>
    <mergeCell ref="V296:X296"/>
    <mergeCell ref="V297:X298"/>
    <mergeCell ref="A298:C298"/>
    <mergeCell ref="D298:D301"/>
    <mergeCell ref="A289:G289"/>
    <mergeCell ref="H289:K289"/>
    <mergeCell ref="M289:P289"/>
    <mergeCell ref="R289:U289"/>
    <mergeCell ref="W289:X289"/>
    <mergeCell ref="A290:G290"/>
    <mergeCell ref="H290:L290"/>
    <mergeCell ref="M290:Q290"/>
    <mergeCell ref="R290:V290"/>
    <mergeCell ref="W290:X290"/>
    <mergeCell ref="B307:F307"/>
    <mergeCell ref="W307:X307"/>
    <mergeCell ref="B308:F308"/>
    <mergeCell ref="W308:X308"/>
    <mergeCell ref="B309:F309"/>
    <mergeCell ref="W309:X309"/>
    <mergeCell ref="B304:F304"/>
    <mergeCell ref="W304:X304"/>
    <mergeCell ref="B305:F305"/>
    <mergeCell ref="W305:X305"/>
    <mergeCell ref="B306:F306"/>
    <mergeCell ref="W306:X306"/>
    <mergeCell ref="U299:X299"/>
    <mergeCell ref="U300:U301"/>
    <mergeCell ref="V300:V301"/>
    <mergeCell ref="W300:X301"/>
    <mergeCell ref="B303:F303"/>
    <mergeCell ref="I303:K303"/>
    <mergeCell ref="M303:Q303"/>
    <mergeCell ref="S303:U303"/>
    <mergeCell ref="W303:X303"/>
    <mergeCell ref="F298:F301"/>
    <mergeCell ref="G298:I298"/>
    <mergeCell ref="J298:T298"/>
    <mergeCell ref="A299:C301"/>
    <mergeCell ref="E299:E301"/>
    <mergeCell ref="G299:I300"/>
    <mergeCell ref="J299:T300"/>
    <mergeCell ref="G301:I301"/>
    <mergeCell ref="A312:X312"/>
    <mergeCell ref="A313:Q313"/>
    <mergeCell ref="R313:X314"/>
    <mergeCell ref="A314:P314"/>
    <mergeCell ref="A317:C318"/>
    <mergeCell ref="D317:U318"/>
    <mergeCell ref="V317:X317"/>
    <mergeCell ref="V318:X319"/>
    <mergeCell ref="A319:C319"/>
    <mergeCell ref="D319:D322"/>
    <mergeCell ref="A310:G310"/>
    <mergeCell ref="H310:K310"/>
    <mergeCell ref="M310:P310"/>
    <mergeCell ref="R310:U310"/>
    <mergeCell ref="W310:X310"/>
    <mergeCell ref="A311:G311"/>
    <mergeCell ref="H311:L311"/>
    <mergeCell ref="M311:Q311"/>
    <mergeCell ref="R311:V311"/>
    <mergeCell ref="W311:X311"/>
    <mergeCell ref="B328:F328"/>
    <mergeCell ref="W328:X328"/>
    <mergeCell ref="B329:F329"/>
    <mergeCell ref="W329:X329"/>
    <mergeCell ref="B330:F330"/>
    <mergeCell ref="W330:X330"/>
    <mergeCell ref="B325:F325"/>
    <mergeCell ref="W325:X325"/>
    <mergeCell ref="B326:F326"/>
    <mergeCell ref="W326:X326"/>
    <mergeCell ref="B327:F327"/>
    <mergeCell ref="W327:X327"/>
    <mergeCell ref="U320:X320"/>
    <mergeCell ref="U321:U322"/>
    <mergeCell ref="V321:V322"/>
    <mergeCell ref="W321:X322"/>
    <mergeCell ref="B324:F324"/>
    <mergeCell ref="I324:K324"/>
    <mergeCell ref="M324:Q324"/>
    <mergeCell ref="S324:U324"/>
    <mergeCell ref="W324:X324"/>
    <mergeCell ref="F319:F322"/>
    <mergeCell ref="G319:I319"/>
    <mergeCell ref="J319:T319"/>
    <mergeCell ref="A320:C322"/>
    <mergeCell ref="E320:E322"/>
    <mergeCell ref="G320:I321"/>
    <mergeCell ref="J320:T321"/>
    <mergeCell ref="G322:I322"/>
    <mergeCell ref="A333:X333"/>
    <mergeCell ref="A334:Q334"/>
    <mergeCell ref="R334:X335"/>
    <mergeCell ref="A335:P335"/>
    <mergeCell ref="A338:C339"/>
    <mergeCell ref="D338:U339"/>
    <mergeCell ref="V338:X338"/>
    <mergeCell ref="V339:X340"/>
    <mergeCell ref="A340:C340"/>
    <mergeCell ref="D340:D343"/>
    <mergeCell ref="A331:G331"/>
    <mergeCell ref="H331:K331"/>
    <mergeCell ref="M331:P331"/>
    <mergeCell ref="R331:U331"/>
    <mergeCell ref="W331:X331"/>
    <mergeCell ref="A332:G332"/>
    <mergeCell ref="H332:L332"/>
    <mergeCell ref="M332:Q332"/>
    <mergeCell ref="R332:V332"/>
    <mergeCell ref="W332:X332"/>
    <mergeCell ref="B349:F349"/>
    <mergeCell ref="W349:X349"/>
    <mergeCell ref="B350:F350"/>
    <mergeCell ref="W350:X350"/>
    <mergeCell ref="B351:F351"/>
    <mergeCell ref="W351:X351"/>
    <mergeCell ref="B346:F346"/>
    <mergeCell ref="W346:X346"/>
    <mergeCell ref="B347:F347"/>
    <mergeCell ref="W347:X347"/>
    <mergeCell ref="B348:F348"/>
    <mergeCell ref="W348:X348"/>
    <mergeCell ref="U341:X341"/>
    <mergeCell ref="U342:U343"/>
    <mergeCell ref="V342:V343"/>
    <mergeCell ref="W342:X343"/>
    <mergeCell ref="B345:F345"/>
    <mergeCell ref="I345:K345"/>
    <mergeCell ref="M345:Q345"/>
    <mergeCell ref="S345:U345"/>
    <mergeCell ref="W345:X345"/>
    <mergeCell ref="F340:F343"/>
    <mergeCell ref="G340:I340"/>
    <mergeCell ref="J340:T340"/>
    <mergeCell ref="A341:C343"/>
    <mergeCell ref="E341:E343"/>
    <mergeCell ref="G341:I342"/>
    <mergeCell ref="J341:T342"/>
    <mergeCell ref="G343:I343"/>
    <mergeCell ref="A354:X354"/>
    <mergeCell ref="A355:Q355"/>
    <mergeCell ref="R355:X356"/>
    <mergeCell ref="A356:P356"/>
    <mergeCell ref="A359:C360"/>
    <mergeCell ref="D359:U360"/>
    <mergeCell ref="V359:X359"/>
    <mergeCell ref="V360:X361"/>
    <mergeCell ref="A361:C361"/>
    <mergeCell ref="D361:D364"/>
    <mergeCell ref="A352:G352"/>
    <mergeCell ref="H352:K352"/>
    <mergeCell ref="M352:P352"/>
    <mergeCell ref="R352:U352"/>
    <mergeCell ref="W352:X352"/>
    <mergeCell ref="A353:G353"/>
    <mergeCell ref="H353:L353"/>
    <mergeCell ref="M353:Q353"/>
    <mergeCell ref="R353:V353"/>
    <mergeCell ref="W353:X353"/>
    <mergeCell ref="B370:F370"/>
    <mergeCell ref="W370:X370"/>
    <mergeCell ref="B371:F371"/>
    <mergeCell ref="W371:X371"/>
    <mergeCell ref="B372:F372"/>
    <mergeCell ref="W372:X372"/>
    <mergeCell ref="B367:F367"/>
    <mergeCell ref="W367:X367"/>
    <mergeCell ref="B368:F368"/>
    <mergeCell ref="W368:X368"/>
    <mergeCell ref="B369:F369"/>
    <mergeCell ref="W369:X369"/>
    <mergeCell ref="U362:X362"/>
    <mergeCell ref="U363:U364"/>
    <mergeCell ref="V363:V364"/>
    <mergeCell ref="W363:X364"/>
    <mergeCell ref="B366:F366"/>
    <mergeCell ref="I366:K366"/>
    <mergeCell ref="M366:Q366"/>
    <mergeCell ref="S366:U366"/>
    <mergeCell ref="W366:X366"/>
    <mergeCell ref="F361:F364"/>
    <mergeCell ref="G361:I361"/>
    <mergeCell ref="J361:T361"/>
    <mergeCell ref="A362:C364"/>
    <mergeCell ref="E362:E364"/>
    <mergeCell ref="G362:I363"/>
    <mergeCell ref="J362:T363"/>
    <mergeCell ref="G364:I364"/>
    <mergeCell ref="A375:X375"/>
    <mergeCell ref="A376:Q376"/>
    <mergeCell ref="R376:X377"/>
    <mergeCell ref="A377:P377"/>
    <mergeCell ref="A380:C381"/>
    <mergeCell ref="D380:U381"/>
    <mergeCell ref="V380:X380"/>
    <mergeCell ref="V381:X382"/>
    <mergeCell ref="A382:C382"/>
    <mergeCell ref="D382:D385"/>
    <mergeCell ref="A373:G373"/>
    <mergeCell ref="H373:K373"/>
    <mergeCell ref="M373:P373"/>
    <mergeCell ref="R373:U373"/>
    <mergeCell ref="W373:X373"/>
    <mergeCell ref="A374:G374"/>
    <mergeCell ref="H374:L374"/>
    <mergeCell ref="M374:Q374"/>
    <mergeCell ref="R374:V374"/>
    <mergeCell ref="W374:X374"/>
    <mergeCell ref="B391:F391"/>
    <mergeCell ref="W391:X391"/>
    <mergeCell ref="B392:F392"/>
    <mergeCell ref="W392:X392"/>
    <mergeCell ref="B393:F393"/>
    <mergeCell ref="W393:X393"/>
    <mergeCell ref="B388:F388"/>
    <mergeCell ref="W388:X388"/>
    <mergeCell ref="B389:F389"/>
    <mergeCell ref="W389:X389"/>
    <mergeCell ref="B390:F390"/>
    <mergeCell ref="W390:X390"/>
    <mergeCell ref="U383:X383"/>
    <mergeCell ref="U384:U385"/>
    <mergeCell ref="V384:V385"/>
    <mergeCell ref="W384:X385"/>
    <mergeCell ref="B387:F387"/>
    <mergeCell ref="I387:K387"/>
    <mergeCell ref="M387:Q387"/>
    <mergeCell ref="S387:U387"/>
    <mergeCell ref="W387:X387"/>
    <mergeCell ref="F382:F385"/>
    <mergeCell ref="G382:I382"/>
    <mergeCell ref="J382:T382"/>
    <mergeCell ref="A383:C385"/>
    <mergeCell ref="E383:E385"/>
    <mergeCell ref="G383:I384"/>
    <mergeCell ref="J383:T384"/>
    <mergeCell ref="G385:I385"/>
    <mergeCell ref="A396:X396"/>
    <mergeCell ref="A397:Q397"/>
    <mergeCell ref="R397:X398"/>
    <mergeCell ref="A398:P398"/>
    <mergeCell ref="A401:C402"/>
    <mergeCell ref="D401:U402"/>
    <mergeCell ref="V401:X401"/>
    <mergeCell ref="V402:X403"/>
    <mergeCell ref="A403:C403"/>
    <mergeCell ref="D403:D406"/>
    <mergeCell ref="A394:G394"/>
    <mergeCell ref="H394:K394"/>
    <mergeCell ref="M394:P394"/>
    <mergeCell ref="R394:U394"/>
    <mergeCell ref="W394:X394"/>
    <mergeCell ref="A395:G395"/>
    <mergeCell ref="H395:L395"/>
    <mergeCell ref="M395:Q395"/>
    <mergeCell ref="R395:V395"/>
    <mergeCell ref="W395:X395"/>
    <mergeCell ref="B412:F412"/>
    <mergeCell ref="W412:X412"/>
    <mergeCell ref="B413:F413"/>
    <mergeCell ref="W413:X413"/>
    <mergeCell ref="B414:F414"/>
    <mergeCell ref="W414:X414"/>
    <mergeCell ref="B409:F409"/>
    <mergeCell ref="W409:X409"/>
    <mergeCell ref="B410:F410"/>
    <mergeCell ref="W410:X410"/>
    <mergeCell ref="B411:F411"/>
    <mergeCell ref="W411:X411"/>
    <mergeCell ref="U404:X404"/>
    <mergeCell ref="U405:U406"/>
    <mergeCell ref="V405:V406"/>
    <mergeCell ref="W405:X406"/>
    <mergeCell ref="B408:F408"/>
    <mergeCell ref="I408:K408"/>
    <mergeCell ref="M408:Q408"/>
    <mergeCell ref="S408:U408"/>
    <mergeCell ref="W408:X408"/>
    <mergeCell ref="F403:F406"/>
    <mergeCell ref="G403:I403"/>
    <mergeCell ref="J403:T403"/>
    <mergeCell ref="A404:C406"/>
    <mergeCell ref="E404:E406"/>
    <mergeCell ref="G404:I405"/>
    <mergeCell ref="J404:T405"/>
    <mergeCell ref="G406:I406"/>
    <mergeCell ref="A417:X417"/>
    <mergeCell ref="A418:Q418"/>
    <mergeCell ref="R418:X419"/>
    <mergeCell ref="A419:P419"/>
    <mergeCell ref="A422:C423"/>
    <mergeCell ref="D422:U423"/>
    <mergeCell ref="V422:X422"/>
    <mergeCell ref="V423:X424"/>
    <mergeCell ref="A424:C424"/>
    <mergeCell ref="D424:D427"/>
    <mergeCell ref="A415:G415"/>
    <mergeCell ref="H415:K415"/>
    <mergeCell ref="M415:P415"/>
    <mergeCell ref="R415:U415"/>
    <mergeCell ref="W415:X415"/>
    <mergeCell ref="A416:G416"/>
    <mergeCell ref="H416:L416"/>
    <mergeCell ref="M416:Q416"/>
    <mergeCell ref="R416:V416"/>
    <mergeCell ref="W416:X416"/>
    <mergeCell ref="B433:F433"/>
    <mergeCell ref="W433:X433"/>
    <mergeCell ref="B434:F434"/>
    <mergeCell ref="W434:X434"/>
    <mergeCell ref="B435:F435"/>
    <mergeCell ref="W435:X435"/>
    <mergeCell ref="B430:F430"/>
    <mergeCell ref="W430:X430"/>
    <mergeCell ref="B431:F431"/>
    <mergeCell ref="W431:X431"/>
    <mergeCell ref="B432:F432"/>
    <mergeCell ref="W432:X432"/>
    <mergeCell ref="U425:X425"/>
    <mergeCell ref="U426:U427"/>
    <mergeCell ref="V426:V427"/>
    <mergeCell ref="W426:X427"/>
    <mergeCell ref="B429:F429"/>
    <mergeCell ref="I429:K429"/>
    <mergeCell ref="M429:Q429"/>
    <mergeCell ref="S429:U429"/>
    <mergeCell ref="W429:X429"/>
    <mergeCell ref="F424:F427"/>
    <mergeCell ref="G424:I424"/>
    <mergeCell ref="J424:T424"/>
    <mergeCell ref="A425:C427"/>
    <mergeCell ref="E425:E427"/>
    <mergeCell ref="G425:I426"/>
    <mergeCell ref="J425:T426"/>
    <mergeCell ref="G427:I427"/>
    <mergeCell ref="A438:X438"/>
    <mergeCell ref="A439:Q439"/>
    <mergeCell ref="R439:X440"/>
    <mergeCell ref="A440:P440"/>
    <mergeCell ref="A443:C444"/>
    <mergeCell ref="D443:U444"/>
    <mergeCell ref="V443:X443"/>
    <mergeCell ref="V444:X445"/>
    <mergeCell ref="A445:C445"/>
    <mergeCell ref="D445:D448"/>
    <mergeCell ref="A436:G436"/>
    <mergeCell ref="H436:K436"/>
    <mergeCell ref="M436:P436"/>
    <mergeCell ref="R436:U436"/>
    <mergeCell ref="W436:X436"/>
    <mergeCell ref="A437:G437"/>
    <mergeCell ref="H437:L437"/>
    <mergeCell ref="M437:Q437"/>
    <mergeCell ref="R437:V437"/>
    <mergeCell ref="W437:X437"/>
    <mergeCell ref="B454:F454"/>
    <mergeCell ref="W454:X454"/>
    <mergeCell ref="B455:F455"/>
    <mergeCell ref="W455:X455"/>
    <mergeCell ref="B456:F456"/>
    <mergeCell ref="W456:X456"/>
    <mergeCell ref="B451:F451"/>
    <mergeCell ref="W451:X451"/>
    <mergeCell ref="B452:F452"/>
    <mergeCell ref="W452:X452"/>
    <mergeCell ref="B453:F453"/>
    <mergeCell ref="W453:X453"/>
    <mergeCell ref="U446:X446"/>
    <mergeCell ref="U447:U448"/>
    <mergeCell ref="V447:V448"/>
    <mergeCell ref="W447:X448"/>
    <mergeCell ref="B450:F450"/>
    <mergeCell ref="I450:K450"/>
    <mergeCell ref="M450:Q450"/>
    <mergeCell ref="S450:U450"/>
    <mergeCell ref="W450:X450"/>
    <mergeCell ref="F445:F448"/>
    <mergeCell ref="G445:I445"/>
    <mergeCell ref="J445:T445"/>
    <mergeCell ref="A446:C448"/>
    <mergeCell ref="E446:E448"/>
    <mergeCell ref="G446:I447"/>
    <mergeCell ref="J446:T447"/>
    <mergeCell ref="G448:I448"/>
    <mergeCell ref="A459:X459"/>
    <mergeCell ref="A460:Q460"/>
    <mergeCell ref="R460:X461"/>
    <mergeCell ref="A461:P461"/>
    <mergeCell ref="A464:C465"/>
    <mergeCell ref="D464:U465"/>
    <mergeCell ref="V464:X464"/>
    <mergeCell ref="V465:X466"/>
    <mergeCell ref="A466:C466"/>
    <mergeCell ref="D466:D469"/>
    <mergeCell ref="A457:G457"/>
    <mergeCell ref="H457:K457"/>
    <mergeCell ref="M457:P457"/>
    <mergeCell ref="R457:U457"/>
    <mergeCell ref="W457:X457"/>
    <mergeCell ref="A458:G458"/>
    <mergeCell ref="H458:L458"/>
    <mergeCell ref="M458:Q458"/>
    <mergeCell ref="R458:V458"/>
    <mergeCell ref="W458:X458"/>
    <mergeCell ref="B475:F475"/>
    <mergeCell ref="W475:X475"/>
    <mergeCell ref="B476:F476"/>
    <mergeCell ref="W476:X476"/>
    <mergeCell ref="B477:F477"/>
    <mergeCell ref="W477:X477"/>
    <mergeCell ref="B472:F472"/>
    <mergeCell ref="W472:X472"/>
    <mergeCell ref="B473:F473"/>
    <mergeCell ref="W473:X473"/>
    <mergeCell ref="B474:F474"/>
    <mergeCell ref="W474:X474"/>
    <mergeCell ref="U467:X467"/>
    <mergeCell ref="U468:U469"/>
    <mergeCell ref="V468:V469"/>
    <mergeCell ref="W468:X469"/>
    <mergeCell ref="B471:F471"/>
    <mergeCell ref="I471:K471"/>
    <mergeCell ref="M471:Q471"/>
    <mergeCell ref="S471:U471"/>
    <mergeCell ref="W471:X471"/>
    <mergeCell ref="F466:F469"/>
    <mergeCell ref="G466:I466"/>
    <mergeCell ref="J466:T466"/>
    <mergeCell ref="A467:C469"/>
    <mergeCell ref="E467:E469"/>
    <mergeCell ref="G467:I468"/>
    <mergeCell ref="J467:T468"/>
    <mergeCell ref="G469:I469"/>
    <mergeCell ref="A480:X480"/>
    <mergeCell ref="A481:Q481"/>
    <mergeCell ref="R481:X482"/>
    <mergeCell ref="A482:P482"/>
    <mergeCell ref="A485:C486"/>
    <mergeCell ref="D485:U486"/>
    <mergeCell ref="V485:X485"/>
    <mergeCell ref="V486:X487"/>
    <mergeCell ref="A487:C487"/>
    <mergeCell ref="D487:D490"/>
    <mergeCell ref="A478:G478"/>
    <mergeCell ref="H478:K478"/>
    <mergeCell ref="M478:P478"/>
    <mergeCell ref="R478:U478"/>
    <mergeCell ref="W478:X478"/>
    <mergeCell ref="A479:G479"/>
    <mergeCell ref="H479:L479"/>
    <mergeCell ref="M479:Q479"/>
    <mergeCell ref="R479:V479"/>
    <mergeCell ref="W479:X479"/>
    <mergeCell ref="B497:F497"/>
    <mergeCell ref="W497:X497"/>
    <mergeCell ref="B498:F498"/>
    <mergeCell ref="B493:F493"/>
    <mergeCell ref="W493:X493"/>
    <mergeCell ref="B494:F494"/>
    <mergeCell ref="W494:X494"/>
    <mergeCell ref="B495:F495"/>
    <mergeCell ref="W495:X495"/>
    <mergeCell ref="U488:X488"/>
    <mergeCell ref="U489:U490"/>
    <mergeCell ref="V489:V490"/>
    <mergeCell ref="W489:X490"/>
    <mergeCell ref="B492:F492"/>
    <mergeCell ref="I492:K492"/>
    <mergeCell ref="M492:Q492"/>
    <mergeCell ref="S492:U492"/>
    <mergeCell ref="W492:X492"/>
    <mergeCell ref="F487:F490"/>
    <mergeCell ref="G487:I487"/>
    <mergeCell ref="J487:T487"/>
    <mergeCell ref="A488:C490"/>
    <mergeCell ref="E488:E490"/>
    <mergeCell ref="G488:I489"/>
    <mergeCell ref="J488:T489"/>
    <mergeCell ref="G490:I490"/>
    <mergeCell ref="A122:G122"/>
    <mergeCell ref="H122:L122"/>
    <mergeCell ref="M122:Q122"/>
    <mergeCell ref="R122:V122"/>
    <mergeCell ref="W122:X122"/>
    <mergeCell ref="A102:X102"/>
    <mergeCell ref="A103:Q103"/>
    <mergeCell ref="R103:X104"/>
    <mergeCell ref="A104:P104"/>
    <mergeCell ref="A501:X501"/>
    <mergeCell ref="A502:Q502"/>
    <mergeCell ref="R502:X503"/>
    <mergeCell ref="A503:P503"/>
    <mergeCell ref="A123:X123"/>
    <mergeCell ref="A124:Q124"/>
    <mergeCell ref="R124:X125"/>
    <mergeCell ref="A125:P125"/>
    <mergeCell ref="V129:X130"/>
    <mergeCell ref="V150:X151"/>
    <mergeCell ref="A499:G499"/>
    <mergeCell ref="H499:K499"/>
    <mergeCell ref="M499:P499"/>
    <mergeCell ref="R499:U499"/>
    <mergeCell ref="W499:X499"/>
    <mergeCell ref="W498:X498"/>
    <mergeCell ref="A500:G500"/>
    <mergeCell ref="H500:L500"/>
    <mergeCell ref="M500:Q500"/>
    <mergeCell ref="R500:V500"/>
    <mergeCell ref="W500:X500"/>
    <mergeCell ref="B496:F496"/>
    <mergeCell ref="W496:X496"/>
    <mergeCell ref="B115:F115"/>
    <mergeCell ref="W115:X115"/>
    <mergeCell ref="B116:F116"/>
    <mergeCell ref="W116:X116"/>
    <mergeCell ref="B117:F117"/>
    <mergeCell ref="W117:X117"/>
    <mergeCell ref="B118:F118"/>
    <mergeCell ref="W118:X118"/>
    <mergeCell ref="B119:F119"/>
    <mergeCell ref="W119:X119"/>
    <mergeCell ref="B120:F120"/>
    <mergeCell ref="W120:X120"/>
    <mergeCell ref="A121:G121"/>
    <mergeCell ref="H121:K121"/>
    <mergeCell ref="M121:P121"/>
    <mergeCell ref="R121:U121"/>
    <mergeCell ref="W121:X121"/>
    <mergeCell ref="A109:C109"/>
    <mergeCell ref="D109:D112"/>
    <mergeCell ref="F109:F112"/>
    <mergeCell ref="G109:I109"/>
    <mergeCell ref="J109:T109"/>
    <mergeCell ref="A110:C112"/>
    <mergeCell ref="E110:E112"/>
    <mergeCell ref="G110:I111"/>
    <mergeCell ref="J110:T111"/>
    <mergeCell ref="U110:X110"/>
    <mergeCell ref="U111:U112"/>
    <mergeCell ref="V111:V112"/>
    <mergeCell ref="W111:X112"/>
    <mergeCell ref="G112:I112"/>
    <mergeCell ref="B114:F114"/>
    <mergeCell ref="I114:K114"/>
    <mergeCell ref="S114:U114"/>
    <mergeCell ref="W114:X114"/>
    <mergeCell ref="M114:Q114"/>
    <mergeCell ref="B94:F94"/>
    <mergeCell ref="W94:X94"/>
    <mergeCell ref="B95:F95"/>
    <mergeCell ref="W95:X95"/>
    <mergeCell ref="B96:F96"/>
    <mergeCell ref="W96:X96"/>
    <mergeCell ref="M101:Q101"/>
    <mergeCell ref="R101:V101"/>
    <mergeCell ref="W101:X101"/>
    <mergeCell ref="B97:F97"/>
    <mergeCell ref="W97:X97"/>
    <mergeCell ref="B98:F98"/>
    <mergeCell ref="W98:X98"/>
    <mergeCell ref="B99:F99"/>
    <mergeCell ref="W99:X99"/>
    <mergeCell ref="A107:C108"/>
    <mergeCell ref="D107:U108"/>
    <mergeCell ref="V107:X107"/>
    <mergeCell ref="A100:G100"/>
    <mergeCell ref="H100:K100"/>
    <mergeCell ref="M100:P100"/>
    <mergeCell ref="R100:U100"/>
    <mergeCell ref="W100:X100"/>
    <mergeCell ref="A101:G101"/>
    <mergeCell ref="H101:L101"/>
    <mergeCell ref="A88:C88"/>
    <mergeCell ref="D88:D91"/>
    <mergeCell ref="F88:F91"/>
    <mergeCell ref="G88:I88"/>
    <mergeCell ref="J88:T88"/>
    <mergeCell ref="A89:C91"/>
    <mergeCell ref="E89:E91"/>
    <mergeCell ref="G89:I90"/>
    <mergeCell ref="J89:T90"/>
    <mergeCell ref="U89:X89"/>
    <mergeCell ref="U90:U91"/>
    <mergeCell ref="V90:V91"/>
    <mergeCell ref="W90:X91"/>
    <mergeCell ref="G91:I91"/>
    <mergeCell ref="B93:F93"/>
    <mergeCell ref="I93:K93"/>
    <mergeCell ref="S93:U93"/>
    <mergeCell ref="W93:X93"/>
    <mergeCell ref="M93:Q93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A81:X81"/>
    <mergeCell ref="A82:Q82"/>
    <mergeCell ref="R82:X83"/>
    <mergeCell ref="A83:P83"/>
    <mergeCell ref="A86:C87"/>
    <mergeCell ref="D86:U87"/>
    <mergeCell ref="V86:X86"/>
    <mergeCell ref="B72:F72"/>
    <mergeCell ref="I72:K72"/>
    <mergeCell ref="S72:U72"/>
    <mergeCell ref="W72:X72"/>
    <mergeCell ref="M72:Q72"/>
    <mergeCell ref="B73:F73"/>
    <mergeCell ref="W73:X73"/>
    <mergeCell ref="B74:F74"/>
    <mergeCell ref="W74:X74"/>
    <mergeCell ref="B75:F75"/>
    <mergeCell ref="W75:X75"/>
    <mergeCell ref="B76:F76"/>
    <mergeCell ref="W76:X76"/>
    <mergeCell ref="B77:F77"/>
    <mergeCell ref="W77:X77"/>
    <mergeCell ref="B78:F78"/>
    <mergeCell ref="W78:X78"/>
    <mergeCell ref="A59:G59"/>
    <mergeCell ref="H59:L59"/>
    <mergeCell ref="M59:Q59"/>
    <mergeCell ref="R59:V59"/>
    <mergeCell ref="W59:X59"/>
    <mergeCell ref="A60:X60"/>
    <mergeCell ref="A61:Q61"/>
    <mergeCell ref="R61:X62"/>
    <mergeCell ref="A62:P62"/>
    <mergeCell ref="A65:C66"/>
    <mergeCell ref="D65:U66"/>
    <mergeCell ref="V65:X65"/>
    <mergeCell ref="A67:C67"/>
    <mergeCell ref="D67:D70"/>
    <mergeCell ref="F67:F70"/>
    <mergeCell ref="G67:I67"/>
    <mergeCell ref="J67:T67"/>
    <mergeCell ref="A68:C70"/>
    <mergeCell ref="E68:E70"/>
    <mergeCell ref="G68:I69"/>
    <mergeCell ref="J68:T69"/>
    <mergeCell ref="U68:X68"/>
    <mergeCell ref="U69:U70"/>
    <mergeCell ref="V69:V70"/>
    <mergeCell ref="W69:X70"/>
    <mergeCell ref="G70:I70"/>
    <mergeCell ref="B52:F52"/>
    <mergeCell ref="W52:X52"/>
    <mergeCell ref="B53:F53"/>
    <mergeCell ref="W53:X53"/>
    <mergeCell ref="B54:F54"/>
    <mergeCell ref="W54:X54"/>
    <mergeCell ref="B55:F55"/>
    <mergeCell ref="W55:X55"/>
    <mergeCell ref="B56:F56"/>
    <mergeCell ref="W56:X56"/>
    <mergeCell ref="B57:F57"/>
    <mergeCell ref="W57:X57"/>
    <mergeCell ref="A58:G58"/>
    <mergeCell ref="H58:K58"/>
    <mergeCell ref="M58:P58"/>
    <mergeCell ref="R58:U58"/>
    <mergeCell ref="W58:X58"/>
    <mergeCell ref="A46:C46"/>
    <mergeCell ref="D46:D49"/>
    <mergeCell ref="F46:F49"/>
    <mergeCell ref="G46:I46"/>
    <mergeCell ref="J46:T46"/>
    <mergeCell ref="A47:C49"/>
    <mergeCell ref="E47:E49"/>
    <mergeCell ref="G47:I48"/>
    <mergeCell ref="J47:T48"/>
    <mergeCell ref="U47:X47"/>
    <mergeCell ref="U48:U49"/>
    <mergeCell ref="V48:V49"/>
    <mergeCell ref="W48:X49"/>
    <mergeCell ref="G49:I49"/>
    <mergeCell ref="B51:F51"/>
    <mergeCell ref="I51:K51"/>
    <mergeCell ref="S51:U51"/>
    <mergeCell ref="W51:X51"/>
    <mergeCell ref="M51:Q51"/>
    <mergeCell ref="A37:G37"/>
    <mergeCell ref="H37:K37"/>
    <mergeCell ref="M37:P37"/>
    <mergeCell ref="R37:U37"/>
    <mergeCell ref="W37:X37"/>
    <mergeCell ref="A38:G38"/>
    <mergeCell ref="H38:L38"/>
    <mergeCell ref="M38:Q38"/>
    <mergeCell ref="R38:V38"/>
    <mergeCell ref="W38:X38"/>
    <mergeCell ref="A39:X39"/>
    <mergeCell ref="A40:Q40"/>
    <mergeCell ref="R40:X41"/>
    <mergeCell ref="A41:P41"/>
    <mergeCell ref="A44:C45"/>
    <mergeCell ref="D44:U45"/>
    <mergeCell ref="V44:X44"/>
    <mergeCell ref="B30:F30"/>
    <mergeCell ref="I30:K30"/>
    <mergeCell ref="S30:U30"/>
    <mergeCell ref="W30:X30"/>
    <mergeCell ref="B31:F31"/>
    <mergeCell ref="W31:X31"/>
    <mergeCell ref="M30:Q30"/>
    <mergeCell ref="B32:F32"/>
    <mergeCell ref="W32:X32"/>
    <mergeCell ref="B33:F33"/>
    <mergeCell ref="W33:X33"/>
    <mergeCell ref="B34:F34"/>
    <mergeCell ref="W34:X34"/>
    <mergeCell ref="B35:F35"/>
    <mergeCell ref="W35:X35"/>
    <mergeCell ref="B36:F36"/>
    <mergeCell ref="W36:X36"/>
    <mergeCell ref="A17:G17"/>
    <mergeCell ref="H17:L17"/>
    <mergeCell ref="M17:Q17"/>
    <mergeCell ref="R17:V17"/>
    <mergeCell ref="W17:X17"/>
    <mergeCell ref="A18:X18"/>
    <mergeCell ref="A19:Q19"/>
    <mergeCell ref="R19:X20"/>
    <mergeCell ref="A20:P20"/>
    <mergeCell ref="A23:C24"/>
    <mergeCell ref="D23:U24"/>
    <mergeCell ref="V23:X23"/>
    <mergeCell ref="A25:C25"/>
    <mergeCell ref="D25:D28"/>
    <mergeCell ref="F25:F28"/>
    <mergeCell ref="G25:I25"/>
    <mergeCell ref="J25:T25"/>
    <mergeCell ref="A26:C28"/>
    <mergeCell ref="E26:E28"/>
    <mergeCell ref="G26:I27"/>
    <mergeCell ref="J26:T27"/>
    <mergeCell ref="G28:I28"/>
    <mergeCell ref="W10:X10"/>
    <mergeCell ref="M9:Q9"/>
    <mergeCell ref="B11:F11"/>
    <mergeCell ref="W11:X11"/>
    <mergeCell ref="B12:F12"/>
    <mergeCell ref="W12:X12"/>
    <mergeCell ref="B13:F13"/>
    <mergeCell ref="W13:X13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V3:X4"/>
    <mergeCell ref="V24:X25"/>
    <mergeCell ref="V45:X46"/>
    <mergeCell ref="V66:X67"/>
    <mergeCell ref="V87:X88"/>
    <mergeCell ref="V108:X109"/>
    <mergeCell ref="U26:X26"/>
    <mergeCell ref="U27:U28"/>
    <mergeCell ref="V27:V28"/>
    <mergeCell ref="W27:X28"/>
    <mergeCell ref="A2:C3"/>
    <mergeCell ref="D2:U3"/>
    <mergeCell ref="V2:X2"/>
    <mergeCell ref="A4:C4"/>
    <mergeCell ref="D4:D7"/>
    <mergeCell ref="F4:F7"/>
    <mergeCell ref="G4:I4"/>
    <mergeCell ref="J4:T4"/>
    <mergeCell ref="A5:C7"/>
    <mergeCell ref="E5:E7"/>
    <mergeCell ref="G5:I6"/>
    <mergeCell ref="J5:T6"/>
    <mergeCell ref="U5:X5"/>
    <mergeCell ref="U6:U7"/>
    <mergeCell ref="V6:V7"/>
    <mergeCell ref="W6:X7"/>
    <mergeCell ref="G7:I7"/>
    <mergeCell ref="B9:F9"/>
    <mergeCell ref="I9:K9"/>
    <mergeCell ref="S9:U9"/>
    <mergeCell ref="W9:X9"/>
    <mergeCell ref="B10:F10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/>
  <headerFooter alignWithMargins="0"/>
  <rowBreaks count="1" manualBreakCount="1">
    <brk id="42" max="2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AD504"/>
  <sheetViews>
    <sheetView zoomScaleNormal="100" zoomScaleSheetLayoutView="70" workbookViewId="0">
      <selection activeCell="B10" sqref="B10:F10"/>
    </sheetView>
  </sheetViews>
  <sheetFormatPr baseColWidth="10" defaultColWidth="8.83203125" defaultRowHeight="15"/>
  <cols>
    <col min="1" max="1" width="2.6640625" style="52" customWidth="1"/>
    <col min="2" max="2" width="1.1640625" style="52" customWidth="1"/>
    <col min="3" max="3" width="6.1640625" style="52" customWidth="1"/>
    <col min="4" max="4" width="1.1640625" style="52" customWidth="1"/>
    <col min="5" max="5" width="8.6640625" style="52" customWidth="1"/>
    <col min="6" max="6" width="1.1640625" style="52" customWidth="1"/>
    <col min="7" max="7" width="3.6640625" style="52" customWidth="1"/>
    <col min="8" max="22" width="4.1640625" style="52" customWidth="1"/>
    <col min="23" max="23" width="2.6640625" style="52" customWidth="1"/>
    <col min="24" max="24" width="7.5" style="52" customWidth="1"/>
    <col min="25" max="28" width="2.6640625" style="53" customWidth="1"/>
    <col min="29" max="29" width="8.1640625" style="54" customWidth="1"/>
    <col min="30" max="30" width="4.83203125" style="53" bestFit="1" customWidth="1"/>
    <col min="31" max="52" width="2.6640625" style="53" customWidth="1"/>
    <col min="53" max="16384" width="8.83203125" style="53"/>
  </cols>
  <sheetData>
    <row r="1" spans="1:30" ht="34.5" customHeight="1"/>
    <row r="2" spans="1:30" ht="24.75" customHeight="1">
      <c r="A2" s="169" t="s">
        <v>12</v>
      </c>
      <c r="B2" s="169"/>
      <c r="C2" s="169"/>
      <c r="D2" s="172" t="str">
        <f>基本登録!$B$9</f>
        <v>基本登録シートの年度に入力して下さい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249" t="s">
        <v>24</v>
      </c>
      <c r="W2" s="250"/>
      <c r="X2" s="251"/>
    </row>
    <row r="3" spans="1:30" ht="26.25" customHeight="1">
      <c r="A3" s="170"/>
      <c r="B3" s="170"/>
      <c r="C3" s="170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233" t="str">
        <f>IF(VLOOKUP(AC10,都総体!$J:$O,2,FALSE)="","",VLOOKUP(AC10,都総体!$J:$O,2,FALSE))</f>
        <v/>
      </c>
      <c r="W3" s="234"/>
      <c r="X3" s="235"/>
    </row>
    <row r="4" spans="1:30" ht="27" customHeight="1">
      <c r="A4" s="177" t="s">
        <v>23</v>
      </c>
      <c r="B4" s="178"/>
      <c r="C4" s="179"/>
      <c r="D4" s="241"/>
      <c r="E4" s="82" t="s">
        <v>22</v>
      </c>
      <c r="F4" s="241"/>
      <c r="G4" s="249" t="s">
        <v>21</v>
      </c>
      <c r="H4" s="250"/>
      <c r="I4" s="251"/>
      <c r="J4" s="255" t="str">
        <f>基本登録!$B$2</f>
        <v>基本登録シートの学校番号に入力して下さい</v>
      </c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83"/>
      <c r="V4" s="236"/>
      <c r="W4" s="237"/>
      <c r="X4" s="238"/>
    </row>
    <row r="5" spans="1:30" ht="9.75" customHeight="1">
      <c r="A5" s="186">
        <f>基本登録!$B$1</f>
        <v>0</v>
      </c>
      <c r="B5" s="187"/>
      <c r="C5" s="188"/>
      <c r="D5" s="252"/>
      <c r="E5" s="258" t="s">
        <v>0</v>
      </c>
      <c r="F5" s="254"/>
      <c r="G5" s="261" t="s">
        <v>20</v>
      </c>
      <c r="H5" s="262"/>
      <c r="I5" s="263"/>
      <c r="J5" s="267">
        <f>基本登録!$B$3</f>
        <v>0</v>
      </c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39"/>
      <c r="V5" s="240"/>
      <c r="W5" s="240"/>
      <c r="X5" s="240"/>
    </row>
    <row r="6" spans="1:30" ht="16.5" customHeight="1">
      <c r="A6" s="189"/>
      <c r="B6" s="190"/>
      <c r="C6" s="191"/>
      <c r="D6" s="252"/>
      <c r="E6" s="259"/>
      <c r="F6" s="254"/>
      <c r="G6" s="264"/>
      <c r="H6" s="265"/>
      <c r="I6" s="266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241"/>
      <c r="V6" s="243" t="s">
        <v>19</v>
      </c>
      <c r="W6" s="245" t="s">
        <v>11</v>
      </c>
      <c r="X6" s="246"/>
    </row>
    <row r="7" spans="1:30" ht="27" customHeight="1">
      <c r="A7" s="192"/>
      <c r="B7" s="193"/>
      <c r="C7" s="194"/>
      <c r="D7" s="253"/>
      <c r="E7" s="260"/>
      <c r="F7" s="242"/>
      <c r="G7" s="273" t="s">
        <v>18</v>
      </c>
      <c r="H7" s="274"/>
      <c r="I7" s="275"/>
      <c r="J7" s="80" t="s">
        <v>32</v>
      </c>
      <c r="K7" s="81" t="s">
        <v>33</v>
      </c>
      <c r="L7" s="81" t="s">
        <v>34</v>
      </c>
      <c r="M7" s="81" t="s">
        <v>35</v>
      </c>
      <c r="N7" s="81" t="s">
        <v>36</v>
      </c>
      <c r="O7" s="81" t="s">
        <v>37</v>
      </c>
      <c r="P7" s="81" t="s">
        <v>38</v>
      </c>
      <c r="Q7" s="63"/>
      <c r="R7" s="81" t="s">
        <v>39</v>
      </c>
      <c r="S7" s="58"/>
      <c r="T7" s="59"/>
      <c r="U7" s="242"/>
      <c r="V7" s="244"/>
      <c r="W7" s="247"/>
      <c r="X7" s="248"/>
    </row>
    <row r="8" spans="1:30" ht="4.5" customHeight="1"/>
    <row r="9" spans="1:30" ht="21.75" customHeight="1">
      <c r="A9" s="66" t="s">
        <v>10</v>
      </c>
      <c r="B9" s="276" t="s">
        <v>9</v>
      </c>
      <c r="C9" s="277"/>
      <c r="D9" s="277"/>
      <c r="E9" s="277"/>
      <c r="F9" s="278"/>
      <c r="G9" s="85" t="s">
        <v>8</v>
      </c>
      <c r="H9" s="86"/>
      <c r="I9" s="279" t="str">
        <f>IFERROR(VLOOKUP(D2,基本登録!$B$8:$G$13,5,FALSE),"")</f>
        <v>予選</v>
      </c>
      <c r="J9" s="279"/>
      <c r="K9" s="279"/>
      <c r="L9" s="87"/>
      <c r="M9" s="292" t="str">
        <f>IFERROR(VLOOKUP(D2,基本登録!$B$8:$G$13,6,FALSE),"")</f>
        <v>準決勝</v>
      </c>
      <c r="N9" s="279"/>
      <c r="O9" s="279"/>
      <c r="P9" s="279"/>
      <c r="Q9" s="278"/>
      <c r="R9" s="86"/>
      <c r="S9" s="279"/>
      <c r="T9" s="279"/>
      <c r="U9" s="279"/>
      <c r="V9" s="87"/>
      <c r="W9" s="280" t="s">
        <v>7</v>
      </c>
      <c r="X9" s="281"/>
    </row>
    <row r="10" spans="1:30" ht="21.75" customHeight="1">
      <c r="A10" s="71" t="str">
        <f>基本登録!$A$16</f>
        <v>１</v>
      </c>
      <c r="B10" s="282" t="str">
        <f>IF('都総体（女子）'!AC10="","",VLOOKUP(AC10,都総体!$J:$O,4,FALSE))</f>
        <v/>
      </c>
      <c r="C10" s="283"/>
      <c r="D10" s="283"/>
      <c r="E10" s="283"/>
      <c r="F10" s="284"/>
      <c r="G10" s="72" t="str">
        <f>IF('都総体（女子）'!AC10="","",VLOOKUP(AC10,都総体!$J:$O,5,FALSE))</f>
        <v/>
      </c>
      <c r="H10" s="84"/>
      <c r="I10" s="84"/>
      <c r="J10" s="84"/>
      <c r="K10" s="57"/>
      <c r="L10" s="89"/>
      <c r="M10" s="84"/>
      <c r="N10" s="84"/>
      <c r="O10" s="84"/>
      <c r="P10" s="57"/>
      <c r="Q10" s="89"/>
      <c r="R10" s="84"/>
      <c r="S10" s="84"/>
      <c r="T10" s="84"/>
      <c r="U10" s="57"/>
      <c r="V10" s="89"/>
      <c r="W10" s="177"/>
      <c r="X10" s="179"/>
      <c r="AC10" s="54" t="str">
        <f>都総体!J3</f>
        <v/>
      </c>
      <c r="AD10" s="75"/>
    </row>
    <row r="11" spans="1:30" ht="21.75" customHeight="1">
      <c r="A11" s="66" t="str">
        <f>基本登録!$A$17</f>
        <v>２</v>
      </c>
      <c r="B11" s="282" t="str">
        <f>IF('都総体（女子）'!AC11="","",VLOOKUP(AC11,都総体!$J:$O,4,FALSE))</f>
        <v/>
      </c>
      <c r="C11" s="283"/>
      <c r="D11" s="283"/>
      <c r="E11" s="283"/>
      <c r="F11" s="284"/>
      <c r="G11" s="72" t="str">
        <f>IF('都総体（女子）'!AC11="","",VLOOKUP(AC11,都総体!$J:$O,5,FALSE))</f>
        <v/>
      </c>
      <c r="H11" s="84"/>
      <c r="I11" s="84"/>
      <c r="J11" s="84"/>
      <c r="K11" s="57"/>
      <c r="L11" s="89"/>
      <c r="M11" s="84"/>
      <c r="N11" s="84"/>
      <c r="O11" s="84"/>
      <c r="P11" s="57"/>
      <c r="Q11" s="89"/>
      <c r="R11" s="84"/>
      <c r="S11" s="84"/>
      <c r="T11" s="84"/>
      <c r="U11" s="57"/>
      <c r="V11" s="89"/>
      <c r="W11" s="177"/>
      <c r="X11" s="179"/>
      <c r="AC11" s="54" t="str">
        <f>都総体!J4</f>
        <v/>
      </c>
    </row>
    <row r="12" spans="1:30" ht="21.75" customHeight="1">
      <c r="A12" s="66" t="str">
        <f>基本登録!$A$18</f>
        <v>３</v>
      </c>
      <c r="B12" s="282" t="str">
        <f>IF('都総体（女子）'!AC12="","",VLOOKUP(AC12,都総体!$J:$O,4,FALSE))</f>
        <v/>
      </c>
      <c r="C12" s="283"/>
      <c r="D12" s="283"/>
      <c r="E12" s="283"/>
      <c r="F12" s="284"/>
      <c r="G12" s="72" t="str">
        <f>IF('都総体（女子）'!AC12="","",VLOOKUP(AC12,都総体!$J:$O,5,FALSE))</f>
        <v/>
      </c>
      <c r="H12" s="84"/>
      <c r="I12" s="84"/>
      <c r="J12" s="84"/>
      <c r="K12" s="57"/>
      <c r="L12" s="89"/>
      <c r="M12" s="84"/>
      <c r="N12" s="84"/>
      <c r="O12" s="84"/>
      <c r="P12" s="57"/>
      <c r="Q12" s="89"/>
      <c r="R12" s="84"/>
      <c r="S12" s="84"/>
      <c r="T12" s="84"/>
      <c r="U12" s="57"/>
      <c r="V12" s="89"/>
      <c r="W12" s="177"/>
      <c r="X12" s="179"/>
      <c r="AC12" s="54" t="str">
        <f>都総体!J5</f>
        <v/>
      </c>
    </row>
    <row r="13" spans="1:30" ht="21.75" customHeight="1">
      <c r="A13" s="66" t="str">
        <f>基本登録!$A$19</f>
        <v>４</v>
      </c>
      <c r="B13" s="282" t="str">
        <f>IF('都総体（女子）'!AC13="","",VLOOKUP(AC13,都総体!$J:$O,4,FALSE))</f>
        <v/>
      </c>
      <c r="C13" s="283"/>
      <c r="D13" s="283"/>
      <c r="E13" s="283"/>
      <c r="F13" s="284"/>
      <c r="G13" s="72" t="str">
        <f>IF('都総体（女子）'!AC13="","",VLOOKUP(AC13,都総体!$J:$O,5,FALSE))</f>
        <v/>
      </c>
      <c r="H13" s="84"/>
      <c r="I13" s="84"/>
      <c r="J13" s="84"/>
      <c r="K13" s="57"/>
      <c r="L13" s="89"/>
      <c r="M13" s="84"/>
      <c r="N13" s="84"/>
      <c r="O13" s="84"/>
      <c r="P13" s="57"/>
      <c r="Q13" s="89"/>
      <c r="R13" s="84"/>
      <c r="S13" s="84"/>
      <c r="T13" s="84"/>
      <c r="U13" s="57"/>
      <c r="V13" s="89"/>
      <c r="W13" s="177"/>
      <c r="X13" s="179"/>
      <c r="AC13" s="54" t="str">
        <f>都総体!J6</f>
        <v/>
      </c>
    </row>
    <row r="14" spans="1:30" ht="21.75" customHeight="1">
      <c r="A14" s="66" t="str">
        <f>基本登録!$A$20</f>
        <v>５</v>
      </c>
      <c r="B14" s="282" t="str">
        <f>IF('都総体（女子）'!AC14="","",VLOOKUP(AC14,都総体!$J:$O,4,FALSE))</f>
        <v/>
      </c>
      <c r="C14" s="283"/>
      <c r="D14" s="283"/>
      <c r="E14" s="283"/>
      <c r="F14" s="284"/>
      <c r="G14" s="72" t="str">
        <f>IF('都総体（女子）'!AC14="","",VLOOKUP(AC14,都総体!$J:$O,5,FALSE))</f>
        <v/>
      </c>
      <c r="H14" s="84"/>
      <c r="I14" s="84"/>
      <c r="J14" s="84"/>
      <c r="K14" s="57"/>
      <c r="L14" s="89"/>
      <c r="M14" s="84"/>
      <c r="N14" s="84"/>
      <c r="O14" s="84"/>
      <c r="P14" s="57"/>
      <c r="Q14" s="89"/>
      <c r="R14" s="84"/>
      <c r="S14" s="84"/>
      <c r="T14" s="84"/>
      <c r="U14" s="57"/>
      <c r="V14" s="89"/>
      <c r="W14" s="177"/>
      <c r="X14" s="179"/>
      <c r="AC14" s="54" t="str">
        <f>都総体!J7</f>
        <v/>
      </c>
    </row>
    <row r="15" spans="1:30" ht="21.75" customHeight="1">
      <c r="A15" s="66" t="str">
        <f>基本登録!$A$21</f>
        <v>補</v>
      </c>
      <c r="B15" s="282" t="str">
        <f>IF('都総体（女子）'!AC15="","",VLOOKUP(AC15,都総体!$J:$O,4,FALSE))</f>
        <v/>
      </c>
      <c r="C15" s="283"/>
      <c r="D15" s="283"/>
      <c r="E15" s="283"/>
      <c r="F15" s="284"/>
      <c r="G15" s="72" t="str">
        <f>IF('都総体（女子）'!AC15="","",VLOOKUP(AC15,都総体!$J:$O,5,FALSE))</f>
        <v/>
      </c>
      <c r="H15" s="66"/>
      <c r="I15" s="66"/>
      <c r="J15" s="66"/>
      <c r="K15" s="88"/>
      <c r="L15" s="89"/>
      <c r="M15" s="66"/>
      <c r="N15" s="66"/>
      <c r="O15" s="66"/>
      <c r="P15" s="88"/>
      <c r="Q15" s="89"/>
      <c r="R15" s="66"/>
      <c r="S15" s="66"/>
      <c r="T15" s="66"/>
      <c r="U15" s="88"/>
      <c r="V15" s="89"/>
      <c r="W15" s="177"/>
      <c r="X15" s="179"/>
      <c r="AC15" s="54" t="str">
        <f>都総体!J8</f>
        <v/>
      </c>
    </row>
    <row r="16" spans="1:30" ht="19.5" customHeight="1">
      <c r="A16" s="177"/>
      <c r="B16" s="285"/>
      <c r="C16" s="285"/>
      <c r="D16" s="285"/>
      <c r="E16" s="285"/>
      <c r="F16" s="285"/>
      <c r="G16" s="286"/>
      <c r="H16" s="280" t="s">
        <v>5</v>
      </c>
      <c r="I16" s="287"/>
      <c r="J16" s="287"/>
      <c r="K16" s="287"/>
      <c r="L16" s="89"/>
      <c r="M16" s="280" t="s">
        <v>5</v>
      </c>
      <c r="N16" s="287"/>
      <c r="O16" s="287"/>
      <c r="P16" s="287"/>
      <c r="Q16" s="89"/>
      <c r="R16" s="280" t="s">
        <v>5</v>
      </c>
      <c r="S16" s="287"/>
      <c r="T16" s="287"/>
      <c r="U16" s="287"/>
      <c r="V16" s="89"/>
      <c r="W16" s="177"/>
      <c r="X16" s="179"/>
    </row>
    <row r="17" spans="1:29" ht="24.75" customHeight="1">
      <c r="A17" s="276" t="s">
        <v>4</v>
      </c>
      <c r="B17" s="279"/>
      <c r="C17" s="279"/>
      <c r="D17" s="279"/>
      <c r="E17" s="279"/>
      <c r="F17" s="279"/>
      <c r="G17" s="278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/>
      <c r="U17" s="178"/>
      <c r="V17" s="179"/>
      <c r="W17" s="177"/>
      <c r="X17" s="179"/>
    </row>
    <row r="18" spans="1:29" ht="4.5" customHeight="1">
      <c r="A18" s="288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9">
      <c r="A19" s="229" t="s">
        <v>63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31" t="s">
        <v>3</v>
      </c>
      <c r="S19" s="231"/>
      <c r="T19" s="231"/>
      <c r="U19" s="231"/>
      <c r="V19" s="231"/>
      <c r="W19" s="231"/>
      <c r="X19" s="231"/>
    </row>
    <row r="20" spans="1:29">
      <c r="A20" s="229" t="s">
        <v>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90"/>
      <c r="R20" s="231"/>
      <c r="S20" s="231"/>
      <c r="T20" s="231"/>
      <c r="U20" s="231"/>
      <c r="V20" s="231"/>
      <c r="W20" s="231"/>
      <c r="X20" s="231"/>
    </row>
    <row r="21" spans="1:29" ht="39.75" customHeight="1"/>
    <row r="22" spans="1:29" ht="34.5" customHeight="1"/>
    <row r="23" spans="1:29" ht="24.75" customHeight="1">
      <c r="A23" s="169" t="s">
        <v>12</v>
      </c>
      <c r="B23" s="169"/>
      <c r="C23" s="169"/>
      <c r="D23" s="172" t="str">
        <f>$D$2</f>
        <v>基本登録シートの年度に入力して下さい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249" t="s">
        <v>24</v>
      </c>
      <c r="W23" s="250"/>
      <c r="X23" s="251"/>
    </row>
    <row r="24" spans="1:29" ht="26.25" customHeight="1">
      <c r="A24" s="170"/>
      <c r="B24" s="170"/>
      <c r="C24" s="170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233" t="str">
        <f>IF(VLOOKUP(AC31,都総体!$J:$O,2,FALSE)="","",VLOOKUP(AC31,都総体!$J:$O,2,FALSE))</f>
        <v/>
      </c>
      <c r="W24" s="234"/>
      <c r="X24" s="235"/>
    </row>
    <row r="25" spans="1:29" ht="27" customHeight="1">
      <c r="A25" s="177" t="s">
        <v>23</v>
      </c>
      <c r="B25" s="178"/>
      <c r="C25" s="179"/>
      <c r="D25" s="241"/>
      <c r="E25" s="82" t="s">
        <v>22</v>
      </c>
      <c r="F25" s="241"/>
      <c r="G25" s="249" t="s">
        <v>21</v>
      </c>
      <c r="H25" s="250"/>
      <c r="I25" s="251"/>
      <c r="J25" s="255" t="str">
        <f>基本登録!$B$2</f>
        <v>基本登録シートの学校番号に入力して下さい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83"/>
      <c r="V25" s="236"/>
      <c r="W25" s="237"/>
      <c r="X25" s="238"/>
    </row>
    <row r="26" spans="1:29" ht="9.75" customHeight="1">
      <c r="A26" s="186">
        <f>基本登録!$B$1</f>
        <v>0</v>
      </c>
      <c r="B26" s="187"/>
      <c r="C26" s="188"/>
      <c r="D26" s="252"/>
      <c r="E26" s="258" t="s">
        <v>0</v>
      </c>
      <c r="F26" s="254"/>
      <c r="G26" s="261" t="s">
        <v>20</v>
      </c>
      <c r="H26" s="262"/>
      <c r="I26" s="263"/>
      <c r="J26" s="267">
        <f>基本登録!$B$3</f>
        <v>0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9"/>
      <c r="U26" s="239"/>
      <c r="V26" s="240"/>
      <c r="W26" s="240"/>
      <c r="X26" s="240"/>
    </row>
    <row r="27" spans="1:29" ht="16.5" customHeight="1">
      <c r="A27" s="189"/>
      <c r="B27" s="190"/>
      <c r="C27" s="191"/>
      <c r="D27" s="252"/>
      <c r="E27" s="259"/>
      <c r="F27" s="254"/>
      <c r="G27" s="264"/>
      <c r="H27" s="265"/>
      <c r="I27" s="266"/>
      <c r="J27" s="270"/>
      <c r="K27" s="271"/>
      <c r="L27" s="271"/>
      <c r="M27" s="271"/>
      <c r="N27" s="271"/>
      <c r="O27" s="271"/>
      <c r="P27" s="271"/>
      <c r="Q27" s="271"/>
      <c r="R27" s="271"/>
      <c r="S27" s="271"/>
      <c r="T27" s="272"/>
      <c r="U27" s="241"/>
      <c r="V27" s="243" t="s">
        <v>19</v>
      </c>
      <c r="W27" s="245" t="s">
        <v>11</v>
      </c>
      <c r="X27" s="246"/>
    </row>
    <row r="28" spans="1:29" ht="27" customHeight="1">
      <c r="A28" s="192"/>
      <c r="B28" s="193"/>
      <c r="C28" s="194"/>
      <c r="D28" s="253"/>
      <c r="E28" s="260"/>
      <c r="F28" s="242"/>
      <c r="G28" s="273" t="s">
        <v>18</v>
      </c>
      <c r="H28" s="274"/>
      <c r="I28" s="275"/>
      <c r="J28" s="80" t="s">
        <v>32</v>
      </c>
      <c r="K28" s="81" t="s">
        <v>33</v>
      </c>
      <c r="L28" s="81" t="s">
        <v>34</v>
      </c>
      <c r="M28" s="81" t="s">
        <v>35</v>
      </c>
      <c r="N28" s="81" t="s">
        <v>36</v>
      </c>
      <c r="O28" s="81" t="s">
        <v>37</v>
      </c>
      <c r="P28" s="81" t="s">
        <v>38</v>
      </c>
      <c r="Q28" s="63" t="str">
        <f>IF(AC31="","",AC31)</f>
        <v/>
      </c>
      <c r="R28" s="81" t="s">
        <v>39</v>
      </c>
      <c r="S28" s="58"/>
      <c r="T28" s="59"/>
      <c r="U28" s="242"/>
      <c r="V28" s="244"/>
      <c r="W28" s="247"/>
      <c r="X28" s="248"/>
    </row>
    <row r="29" spans="1:29" ht="4.5" customHeight="1"/>
    <row r="30" spans="1:29" ht="21.75" customHeight="1">
      <c r="A30" s="66" t="s">
        <v>10</v>
      </c>
      <c r="B30" s="276" t="s">
        <v>9</v>
      </c>
      <c r="C30" s="277"/>
      <c r="D30" s="277"/>
      <c r="E30" s="277"/>
      <c r="F30" s="278"/>
      <c r="G30" s="85" t="s">
        <v>8</v>
      </c>
      <c r="H30" s="86"/>
      <c r="I30" s="279" t="str">
        <f>IFERROR(VLOOKUP(D23,基本登録!$B$8:$G$13,5,FALSE),"")</f>
        <v>予選</v>
      </c>
      <c r="J30" s="279"/>
      <c r="K30" s="279"/>
      <c r="L30" s="87"/>
      <c r="M30" s="292" t="str">
        <f>IFERROR(VLOOKUP(D23,基本登録!$B$8:$G$13,6,FALSE),"")</f>
        <v>準決勝</v>
      </c>
      <c r="N30" s="279"/>
      <c r="O30" s="279"/>
      <c r="P30" s="279"/>
      <c r="Q30" s="278"/>
      <c r="R30" s="91"/>
      <c r="S30" s="277"/>
      <c r="T30" s="277"/>
      <c r="U30" s="277"/>
      <c r="V30" s="92"/>
      <c r="W30" s="280" t="s">
        <v>7</v>
      </c>
      <c r="X30" s="281"/>
    </row>
    <row r="31" spans="1:29" ht="21.75" customHeight="1">
      <c r="A31" s="71" t="str">
        <f>基本登録!$A$16</f>
        <v>１</v>
      </c>
      <c r="B31" s="282" t="str">
        <f>IF('都総体（女子）'!AC31="","",VLOOKUP(AC31,都総体!$J:$O,4,FALSE))</f>
        <v/>
      </c>
      <c r="C31" s="283"/>
      <c r="D31" s="283"/>
      <c r="E31" s="283"/>
      <c r="F31" s="284"/>
      <c r="G31" s="72" t="str">
        <f>IF('都総体（女子）'!AC31="","",VLOOKUP(AC31,都総体!$J:$O,5,FALSE))</f>
        <v/>
      </c>
      <c r="H31" s="84"/>
      <c r="I31" s="84"/>
      <c r="J31" s="84"/>
      <c r="K31" s="57"/>
      <c r="L31" s="89"/>
      <c r="M31" s="84"/>
      <c r="N31" s="84"/>
      <c r="O31" s="84"/>
      <c r="P31" s="57"/>
      <c r="Q31" s="89"/>
      <c r="R31" s="84"/>
      <c r="S31" s="84"/>
      <c r="T31" s="84"/>
      <c r="U31" s="57"/>
      <c r="V31" s="89"/>
      <c r="W31" s="177"/>
      <c r="X31" s="179"/>
      <c r="Y31" s="75"/>
      <c r="AC31" s="54" t="str">
        <f>都総体!J9</f>
        <v/>
      </c>
    </row>
    <row r="32" spans="1:29" ht="21.75" customHeight="1">
      <c r="A32" s="66" t="str">
        <f>基本登録!$A$17</f>
        <v>２</v>
      </c>
      <c r="B32" s="282" t="str">
        <f>IF('都総体（女子）'!AC32="","",VLOOKUP(AC32,都総体!$J:$O,4,FALSE))</f>
        <v/>
      </c>
      <c r="C32" s="283"/>
      <c r="D32" s="283"/>
      <c r="E32" s="283"/>
      <c r="F32" s="284"/>
      <c r="G32" s="72" t="str">
        <f>IF('都総体（女子）'!AC32="","",VLOOKUP(AC32,都総体!$J:$O,5,FALSE))</f>
        <v/>
      </c>
      <c r="H32" s="84"/>
      <c r="I32" s="84"/>
      <c r="J32" s="84"/>
      <c r="K32" s="57"/>
      <c r="L32" s="89"/>
      <c r="M32" s="84"/>
      <c r="N32" s="84"/>
      <c r="O32" s="84"/>
      <c r="P32" s="57"/>
      <c r="Q32" s="89"/>
      <c r="R32" s="84"/>
      <c r="S32" s="84"/>
      <c r="T32" s="84"/>
      <c r="U32" s="57"/>
      <c r="V32" s="89"/>
      <c r="W32" s="177"/>
      <c r="X32" s="179"/>
    </row>
    <row r="33" spans="1:24" ht="21.75" customHeight="1">
      <c r="A33" s="66" t="str">
        <f>基本登録!$A$18</f>
        <v>３</v>
      </c>
      <c r="B33" s="282" t="str">
        <f>IF('都総体（女子）'!AC33="","",VLOOKUP(AC33,都総体!$J:$O,4,FALSE))</f>
        <v/>
      </c>
      <c r="C33" s="283"/>
      <c r="D33" s="283"/>
      <c r="E33" s="283"/>
      <c r="F33" s="284"/>
      <c r="G33" s="72" t="str">
        <f>IF('都総体（女子）'!AC33="","",VLOOKUP(AC33,都総体!$J:$O,5,FALSE))</f>
        <v/>
      </c>
      <c r="H33" s="84"/>
      <c r="I33" s="84"/>
      <c r="J33" s="84"/>
      <c r="K33" s="57"/>
      <c r="L33" s="89"/>
      <c r="M33" s="84"/>
      <c r="N33" s="84"/>
      <c r="O33" s="84"/>
      <c r="P33" s="57"/>
      <c r="Q33" s="89"/>
      <c r="R33" s="84"/>
      <c r="S33" s="84"/>
      <c r="T33" s="84"/>
      <c r="U33" s="57"/>
      <c r="V33" s="89"/>
      <c r="W33" s="177"/>
      <c r="X33" s="179"/>
    </row>
    <row r="34" spans="1:24" ht="21.75" customHeight="1">
      <c r="A34" s="66" t="str">
        <f>基本登録!$A$19</f>
        <v>４</v>
      </c>
      <c r="B34" s="282" t="str">
        <f>IF('都総体（女子）'!AC34="","",VLOOKUP(AC34,都総体!$J:$O,4,FALSE))</f>
        <v/>
      </c>
      <c r="C34" s="283"/>
      <c r="D34" s="283"/>
      <c r="E34" s="283"/>
      <c r="F34" s="284"/>
      <c r="G34" s="72" t="str">
        <f>IF('都総体（女子）'!AC34="","",VLOOKUP(AC34,都総体!$J:$O,5,FALSE))</f>
        <v/>
      </c>
      <c r="H34" s="84"/>
      <c r="I34" s="84"/>
      <c r="J34" s="84"/>
      <c r="K34" s="57"/>
      <c r="L34" s="89"/>
      <c r="M34" s="84"/>
      <c r="N34" s="84"/>
      <c r="O34" s="84"/>
      <c r="P34" s="57"/>
      <c r="Q34" s="89"/>
      <c r="R34" s="84"/>
      <c r="S34" s="84"/>
      <c r="T34" s="84"/>
      <c r="U34" s="57"/>
      <c r="V34" s="89"/>
      <c r="W34" s="177"/>
      <c r="X34" s="179"/>
    </row>
    <row r="35" spans="1:24" ht="21.75" customHeight="1">
      <c r="A35" s="66" t="str">
        <f>基本登録!$A$20</f>
        <v>５</v>
      </c>
      <c r="B35" s="282" t="str">
        <f>IF('都総体（女子）'!AC35="","",VLOOKUP(AC35,都総体!$J:$O,4,FALSE))</f>
        <v/>
      </c>
      <c r="C35" s="283"/>
      <c r="D35" s="283"/>
      <c r="E35" s="283"/>
      <c r="F35" s="284"/>
      <c r="G35" s="72" t="str">
        <f>IF('都総体（女子）'!AC35="","",VLOOKUP(AC35,都総体!$J:$O,5,FALSE))</f>
        <v/>
      </c>
      <c r="H35" s="84"/>
      <c r="I35" s="84"/>
      <c r="J35" s="84"/>
      <c r="K35" s="57"/>
      <c r="L35" s="89"/>
      <c r="M35" s="84"/>
      <c r="N35" s="84"/>
      <c r="O35" s="84"/>
      <c r="P35" s="57"/>
      <c r="Q35" s="89"/>
      <c r="R35" s="84"/>
      <c r="S35" s="84"/>
      <c r="T35" s="84"/>
      <c r="U35" s="57"/>
      <c r="V35" s="89"/>
      <c r="W35" s="177"/>
      <c r="X35" s="179"/>
    </row>
    <row r="36" spans="1:24" ht="21.75" customHeight="1">
      <c r="A36" s="66" t="str">
        <f>基本登録!$A$21</f>
        <v>補</v>
      </c>
      <c r="B36" s="282" t="str">
        <f>IF('都総体（女子）'!AC36="","",VLOOKUP(AC36,都総体!$J:$O,4,FALSE))</f>
        <v/>
      </c>
      <c r="C36" s="283"/>
      <c r="D36" s="283"/>
      <c r="E36" s="283"/>
      <c r="F36" s="284"/>
      <c r="G36" s="72" t="str">
        <f>IF('都総体（女子）'!AC36="","",VLOOKUP(AC36,都総体!$J:$O,5,FALSE))</f>
        <v/>
      </c>
      <c r="H36" s="66"/>
      <c r="I36" s="66"/>
      <c r="J36" s="66"/>
      <c r="K36" s="88"/>
      <c r="L36" s="89"/>
      <c r="M36" s="66"/>
      <c r="N36" s="66"/>
      <c r="O36" s="66"/>
      <c r="P36" s="88"/>
      <c r="Q36" s="89"/>
      <c r="R36" s="66"/>
      <c r="S36" s="66"/>
      <c r="T36" s="66"/>
      <c r="U36" s="88"/>
      <c r="V36" s="89"/>
      <c r="W36" s="177"/>
      <c r="X36" s="179"/>
    </row>
    <row r="37" spans="1:24" ht="19.5" customHeight="1">
      <c r="A37" s="177"/>
      <c r="B37" s="285"/>
      <c r="C37" s="285"/>
      <c r="D37" s="285"/>
      <c r="E37" s="285"/>
      <c r="F37" s="285"/>
      <c r="G37" s="286"/>
      <c r="H37" s="280" t="s">
        <v>5</v>
      </c>
      <c r="I37" s="287"/>
      <c r="J37" s="287"/>
      <c r="K37" s="287"/>
      <c r="L37" s="89"/>
      <c r="M37" s="280" t="s">
        <v>5</v>
      </c>
      <c r="N37" s="287"/>
      <c r="O37" s="287"/>
      <c r="P37" s="287"/>
      <c r="Q37" s="89"/>
      <c r="R37" s="280" t="s">
        <v>5</v>
      </c>
      <c r="S37" s="287"/>
      <c r="T37" s="287"/>
      <c r="U37" s="287"/>
      <c r="V37" s="89"/>
      <c r="W37" s="177"/>
      <c r="X37" s="179"/>
    </row>
    <row r="38" spans="1:24" ht="24.75" customHeight="1">
      <c r="A38" s="276" t="s">
        <v>4</v>
      </c>
      <c r="B38" s="279"/>
      <c r="C38" s="279"/>
      <c r="D38" s="279"/>
      <c r="E38" s="279"/>
      <c r="F38" s="279"/>
      <c r="G38" s="278"/>
      <c r="H38" s="177"/>
      <c r="I38" s="178"/>
      <c r="J38" s="178"/>
      <c r="K38" s="178"/>
      <c r="L38" s="179"/>
      <c r="M38" s="177"/>
      <c r="N38" s="178"/>
      <c r="O38" s="178"/>
      <c r="P38" s="178"/>
      <c r="Q38" s="179"/>
      <c r="R38" s="177"/>
      <c r="S38" s="178"/>
      <c r="T38" s="178"/>
      <c r="U38" s="178"/>
      <c r="V38" s="179"/>
      <c r="W38" s="177"/>
      <c r="X38" s="179"/>
    </row>
    <row r="39" spans="1:24" ht="4.5" customHeight="1">
      <c r="A39" s="288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4">
      <c r="A40" s="229" t="s">
        <v>63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  <c r="R40" s="231" t="s">
        <v>3</v>
      </c>
      <c r="S40" s="231"/>
      <c r="T40" s="231"/>
      <c r="U40" s="231"/>
      <c r="V40" s="231"/>
      <c r="W40" s="231"/>
      <c r="X40" s="231"/>
    </row>
    <row r="41" spans="1:24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90"/>
      <c r="R41" s="231"/>
      <c r="S41" s="231"/>
      <c r="T41" s="231"/>
      <c r="U41" s="231"/>
      <c r="V41" s="231"/>
      <c r="W41" s="231"/>
      <c r="X41" s="231"/>
    </row>
    <row r="42" spans="1:24" ht="39.75" customHeight="1"/>
    <row r="43" spans="1:24" ht="34.5" customHeight="1"/>
    <row r="44" spans="1:24" ht="24.75" customHeight="1">
      <c r="A44" s="169" t="s">
        <v>12</v>
      </c>
      <c r="B44" s="169"/>
      <c r="C44" s="169"/>
      <c r="D44" s="172" t="str">
        <f>$D$2</f>
        <v>基本登録シートの年度に入力して下さい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249" t="s">
        <v>24</v>
      </c>
      <c r="W44" s="250"/>
      <c r="X44" s="251"/>
    </row>
    <row r="45" spans="1:24" ht="26.25" customHeight="1">
      <c r="A45" s="170"/>
      <c r="B45" s="170"/>
      <c r="C45" s="170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233" t="str">
        <f>IF(VLOOKUP(AC52,都総体!$J:$O,2,FALSE)="","",VLOOKUP(AC52,都総体!$J:$O,2,FALSE))</f>
        <v/>
      </c>
      <c r="W45" s="234"/>
      <c r="X45" s="235"/>
    </row>
    <row r="46" spans="1:24" ht="27" customHeight="1">
      <c r="A46" s="177" t="s">
        <v>23</v>
      </c>
      <c r="B46" s="178"/>
      <c r="C46" s="179"/>
      <c r="D46" s="241"/>
      <c r="E46" s="82" t="s">
        <v>22</v>
      </c>
      <c r="F46" s="241"/>
      <c r="G46" s="249" t="s">
        <v>21</v>
      </c>
      <c r="H46" s="250"/>
      <c r="I46" s="251"/>
      <c r="J46" s="255" t="str">
        <f>基本登録!$B$2</f>
        <v>基本登録シートの学校番号に入力して下さい</v>
      </c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83"/>
      <c r="V46" s="236"/>
      <c r="W46" s="237"/>
      <c r="X46" s="238"/>
    </row>
    <row r="47" spans="1:24" ht="9.75" customHeight="1">
      <c r="A47" s="186">
        <f>基本登録!$B$1</f>
        <v>0</v>
      </c>
      <c r="B47" s="187"/>
      <c r="C47" s="188"/>
      <c r="D47" s="252"/>
      <c r="E47" s="258" t="s">
        <v>0</v>
      </c>
      <c r="F47" s="254"/>
      <c r="G47" s="261" t="s">
        <v>20</v>
      </c>
      <c r="H47" s="262"/>
      <c r="I47" s="263"/>
      <c r="J47" s="267">
        <f>基本登録!$B$3</f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9"/>
      <c r="U47" s="239"/>
      <c r="V47" s="240"/>
      <c r="W47" s="240"/>
      <c r="X47" s="240"/>
    </row>
    <row r="48" spans="1:24" ht="16.5" customHeight="1">
      <c r="A48" s="189"/>
      <c r="B48" s="190"/>
      <c r="C48" s="191"/>
      <c r="D48" s="252"/>
      <c r="E48" s="259"/>
      <c r="F48" s="254"/>
      <c r="G48" s="264"/>
      <c r="H48" s="265"/>
      <c r="I48" s="266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41"/>
      <c r="V48" s="243" t="s">
        <v>19</v>
      </c>
      <c r="W48" s="245" t="s">
        <v>11</v>
      </c>
      <c r="X48" s="246"/>
    </row>
    <row r="49" spans="1:29" ht="27" customHeight="1">
      <c r="A49" s="192"/>
      <c r="B49" s="193"/>
      <c r="C49" s="194"/>
      <c r="D49" s="253"/>
      <c r="E49" s="260"/>
      <c r="F49" s="242"/>
      <c r="G49" s="273" t="s">
        <v>18</v>
      </c>
      <c r="H49" s="274"/>
      <c r="I49" s="275"/>
      <c r="J49" s="80" t="s">
        <v>32</v>
      </c>
      <c r="K49" s="81" t="s">
        <v>33</v>
      </c>
      <c r="L49" s="81" t="s">
        <v>34</v>
      </c>
      <c r="M49" s="81" t="s">
        <v>35</v>
      </c>
      <c r="N49" s="81" t="s">
        <v>36</v>
      </c>
      <c r="O49" s="81" t="s">
        <v>37</v>
      </c>
      <c r="P49" s="81" t="s">
        <v>38</v>
      </c>
      <c r="Q49" s="63" t="str">
        <f>IF(AC52="","",AC52)</f>
        <v/>
      </c>
      <c r="R49" s="81" t="s">
        <v>39</v>
      </c>
      <c r="S49" s="58"/>
      <c r="T49" s="59"/>
      <c r="U49" s="242"/>
      <c r="V49" s="244"/>
      <c r="W49" s="247"/>
      <c r="X49" s="248"/>
    </row>
    <row r="50" spans="1:29" ht="4.5" customHeight="1"/>
    <row r="51" spans="1:29" ht="21.75" customHeight="1">
      <c r="A51" s="66" t="s">
        <v>10</v>
      </c>
      <c r="B51" s="276" t="s">
        <v>9</v>
      </c>
      <c r="C51" s="277"/>
      <c r="D51" s="277"/>
      <c r="E51" s="277"/>
      <c r="F51" s="278"/>
      <c r="G51" s="85" t="s">
        <v>8</v>
      </c>
      <c r="H51" s="86"/>
      <c r="I51" s="279" t="str">
        <f>IFERROR(VLOOKUP(D44,基本登録!$B$8:$G$13,5,FALSE),"")</f>
        <v>予選</v>
      </c>
      <c r="J51" s="279"/>
      <c r="K51" s="279"/>
      <c r="L51" s="87"/>
      <c r="M51" s="292" t="str">
        <f>IFERROR(VLOOKUP(D44,基本登録!$B$8:$G$13,6,FALSE),"")</f>
        <v>準決勝</v>
      </c>
      <c r="N51" s="279"/>
      <c r="O51" s="279"/>
      <c r="P51" s="279"/>
      <c r="Q51" s="278"/>
      <c r="R51" s="91"/>
      <c r="S51" s="277"/>
      <c r="T51" s="277"/>
      <c r="U51" s="277"/>
      <c r="V51" s="92"/>
      <c r="W51" s="280" t="s">
        <v>7</v>
      </c>
      <c r="X51" s="281"/>
    </row>
    <row r="52" spans="1:29" ht="21.75" customHeight="1">
      <c r="A52" s="71" t="str">
        <f>基本登録!$A$16</f>
        <v>１</v>
      </c>
      <c r="B52" s="282" t="str">
        <f>IF('都総体（女子）'!AC52="","",VLOOKUP(AC52,都総体!$J:$O,4,FALSE))</f>
        <v/>
      </c>
      <c r="C52" s="283"/>
      <c r="D52" s="283"/>
      <c r="E52" s="283"/>
      <c r="F52" s="284"/>
      <c r="G52" s="72" t="str">
        <f>IF('都総体（女子）'!AC52="","",VLOOKUP(AC52,都総体!$J:$O,5,FALSE))</f>
        <v/>
      </c>
      <c r="H52" s="84"/>
      <c r="I52" s="84"/>
      <c r="J52" s="84"/>
      <c r="K52" s="57"/>
      <c r="L52" s="89"/>
      <c r="M52" s="84"/>
      <c r="N52" s="84"/>
      <c r="O52" s="84"/>
      <c r="P52" s="57"/>
      <c r="Q52" s="89"/>
      <c r="R52" s="84"/>
      <c r="S52" s="84"/>
      <c r="T52" s="84"/>
      <c r="U52" s="57"/>
      <c r="V52" s="89"/>
      <c r="W52" s="177"/>
      <c r="X52" s="179"/>
      <c r="Y52" s="75"/>
      <c r="AC52" s="54" t="str">
        <f>都総体!J10</f>
        <v/>
      </c>
    </row>
    <row r="53" spans="1:29" ht="21.75" customHeight="1">
      <c r="A53" s="66" t="str">
        <f>基本登録!$A$17</f>
        <v>２</v>
      </c>
      <c r="B53" s="282" t="str">
        <f>IF('都総体（女子）'!AC53="","",VLOOKUP(AC53,都総体!$J:$O,4,FALSE))</f>
        <v/>
      </c>
      <c r="C53" s="283"/>
      <c r="D53" s="283"/>
      <c r="E53" s="283"/>
      <c r="F53" s="284"/>
      <c r="G53" s="72" t="str">
        <f>IF('都総体（女子）'!AC53="","",VLOOKUP(AC53,都総体!$J:$O,5,FALSE))</f>
        <v/>
      </c>
      <c r="H53" s="84"/>
      <c r="I53" s="84"/>
      <c r="J53" s="84"/>
      <c r="K53" s="57"/>
      <c r="L53" s="89"/>
      <c r="M53" s="84"/>
      <c r="N53" s="84"/>
      <c r="O53" s="84"/>
      <c r="P53" s="57"/>
      <c r="Q53" s="89"/>
      <c r="R53" s="84"/>
      <c r="S53" s="84"/>
      <c r="T53" s="84"/>
      <c r="U53" s="57"/>
      <c r="V53" s="89"/>
      <c r="W53" s="177"/>
      <c r="X53" s="179"/>
    </row>
    <row r="54" spans="1:29" ht="21.75" customHeight="1">
      <c r="A54" s="66" t="str">
        <f>基本登録!$A$18</f>
        <v>３</v>
      </c>
      <c r="B54" s="282" t="str">
        <f>IF('都総体（女子）'!AC54="","",VLOOKUP(AC54,都総体!$J:$O,4,FALSE))</f>
        <v/>
      </c>
      <c r="C54" s="283"/>
      <c r="D54" s="283"/>
      <c r="E54" s="283"/>
      <c r="F54" s="284"/>
      <c r="G54" s="72" t="str">
        <f>IF('都総体（女子）'!AC54="","",VLOOKUP(AC54,都総体!$J:$O,5,FALSE))</f>
        <v/>
      </c>
      <c r="H54" s="84"/>
      <c r="I54" s="84"/>
      <c r="J54" s="84"/>
      <c r="K54" s="57"/>
      <c r="L54" s="89"/>
      <c r="M54" s="84"/>
      <c r="N54" s="84"/>
      <c r="O54" s="84"/>
      <c r="P54" s="57"/>
      <c r="Q54" s="89"/>
      <c r="R54" s="84"/>
      <c r="S54" s="84"/>
      <c r="T54" s="84"/>
      <c r="U54" s="57"/>
      <c r="V54" s="89"/>
      <c r="W54" s="177"/>
      <c r="X54" s="179"/>
    </row>
    <row r="55" spans="1:29" ht="21.75" customHeight="1">
      <c r="A55" s="66" t="str">
        <f>基本登録!$A$19</f>
        <v>４</v>
      </c>
      <c r="B55" s="282" t="str">
        <f>IF('都総体（女子）'!AC55="","",VLOOKUP(AC55,都総体!$J:$O,4,FALSE))</f>
        <v/>
      </c>
      <c r="C55" s="283"/>
      <c r="D55" s="283"/>
      <c r="E55" s="283"/>
      <c r="F55" s="284"/>
      <c r="G55" s="72" t="str">
        <f>IF('都総体（女子）'!AC55="","",VLOOKUP(AC55,都総体!$J:$O,5,FALSE))</f>
        <v/>
      </c>
      <c r="H55" s="84"/>
      <c r="I55" s="84"/>
      <c r="J55" s="84"/>
      <c r="K55" s="57"/>
      <c r="L55" s="89"/>
      <c r="M55" s="84"/>
      <c r="N55" s="84"/>
      <c r="O55" s="84"/>
      <c r="P55" s="57"/>
      <c r="Q55" s="89"/>
      <c r="R55" s="84"/>
      <c r="S55" s="84"/>
      <c r="T55" s="84"/>
      <c r="U55" s="57"/>
      <c r="V55" s="89"/>
      <c r="W55" s="177"/>
      <c r="X55" s="179"/>
    </row>
    <row r="56" spans="1:29" ht="21.75" customHeight="1">
      <c r="A56" s="66" t="str">
        <f>基本登録!$A$20</f>
        <v>５</v>
      </c>
      <c r="B56" s="282" t="str">
        <f>IF('都総体（女子）'!AC56="","",VLOOKUP(AC56,都総体!$J:$O,4,FALSE))</f>
        <v/>
      </c>
      <c r="C56" s="283"/>
      <c r="D56" s="283"/>
      <c r="E56" s="283"/>
      <c r="F56" s="284"/>
      <c r="G56" s="72" t="str">
        <f>IF('都総体（女子）'!AC56="","",VLOOKUP(AC56,都総体!$J:$O,5,FALSE))</f>
        <v/>
      </c>
      <c r="H56" s="84"/>
      <c r="I56" s="84"/>
      <c r="J56" s="84"/>
      <c r="K56" s="57"/>
      <c r="L56" s="89"/>
      <c r="M56" s="84"/>
      <c r="N56" s="84"/>
      <c r="O56" s="84"/>
      <c r="P56" s="57"/>
      <c r="Q56" s="89"/>
      <c r="R56" s="84"/>
      <c r="S56" s="84"/>
      <c r="T56" s="84"/>
      <c r="U56" s="57"/>
      <c r="V56" s="89"/>
      <c r="W56" s="177"/>
      <c r="X56" s="179"/>
    </row>
    <row r="57" spans="1:29" ht="21.75" customHeight="1">
      <c r="A57" s="66" t="str">
        <f>基本登録!$A$21</f>
        <v>補</v>
      </c>
      <c r="B57" s="282" t="str">
        <f>IF('都総体（女子）'!AC57="","",VLOOKUP(AC57,都総体!$J:$O,4,FALSE))</f>
        <v/>
      </c>
      <c r="C57" s="283"/>
      <c r="D57" s="283"/>
      <c r="E57" s="283"/>
      <c r="F57" s="284"/>
      <c r="G57" s="72" t="str">
        <f>IF('都総体（女子）'!AC57="","",VLOOKUP(AC57,都総体!$J:$O,5,FALSE))</f>
        <v/>
      </c>
      <c r="H57" s="66"/>
      <c r="I57" s="66"/>
      <c r="J57" s="66"/>
      <c r="K57" s="88"/>
      <c r="L57" s="89"/>
      <c r="M57" s="66"/>
      <c r="N57" s="66"/>
      <c r="O57" s="66"/>
      <c r="P57" s="88"/>
      <c r="Q57" s="89"/>
      <c r="R57" s="66"/>
      <c r="S57" s="66"/>
      <c r="T57" s="66"/>
      <c r="U57" s="88"/>
      <c r="V57" s="89"/>
      <c r="W57" s="177"/>
      <c r="X57" s="179"/>
    </row>
    <row r="58" spans="1:29" ht="19.5" customHeight="1">
      <c r="A58" s="177"/>
      <c r="B58" s="285"/>
      <c r="C58" s="285"/>
      <c r="D58" s="285"/>
      <c r="E58" s="285"/>
      <c r="F58" s="285"/>
      <c r="G58" s="286"/>
      <c r="H58" s="280" t="s">
        <v>5</v>
      </c>
      <c r="I58" s="287"/>
      <c r="J58" s="287"/>
      <c r="K58" s="287"/>
      <c r="L58" s="89"/>
      <c r="M58" s="280" t="s">
        <v>5</v>
      </c>
      <c r="N58" s="287"/>
      <c r="O58" s="287"/>
      <c r="P58" s="287"/>
      <c r="Q58" s="89"/>
      <c r="R58" s="280" t="s">
        <v>5</v>
      </c>
      <c r="S58" s="287"/>
      <c r="T58" s="287"/>
      <c r="U58" s="287"/>
      <c r="V58" s="89"/>
      <c r="W58" s="177"/>
      <c r="X58" s="179"/>
    </row>
    <row r="59" spans="1:29" ht="24.75" customHeight="1">
      <c r="A59" s="276" t="s">
        <v>4</v>
      </c>
      <c r="B59" s="279"/>
      <c r="C59" s="279"/>
      <c r="D59" s="279"/>
      <c r="E59" s="279"/>
      <c r="F59" s="279"/>
      <c r="G59" s="278"/>
      <c r="H59" s="177"/>
      <c r="I59" s="178"/>
      <c r="J59" s="178"/>
      <c r="K59" s="178"/>
      <c r="L59" s="179"/>
      <c r="M59" s="177"/>
      <c r="N59" s="178"/>
      <c r="O59" s="178"/>
      <c r="P59" s="178"/>
      <c r="Q59" s="179"/>
      <c r="R59" s="177"/>
      <c r="S59" s="178"/>
      <c r="T59" s="178"/>
      <c r="U59" s="178"/>
      <c r="V59" s="179"/>
      <c r="W59" s="177"/>
      <c r="X59" s="179"/>
    </row>
    <row r="60" spans="1:29" ht="4.5" customHeight="1">
      <c r="A60" s="288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9">
      <c r="A61" s="229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31" t="s">
        <v>3</v>
      </c>
      <c r="S61" s="231"/>
      <c r="T61" s="231"/>
      <c r="U61" s="231"/>
      <c r="V61" s="231"/>
      <c r="W61" s="231"/>
      <c r="X61" s="231"/>
    </row>
    <row r="62" spans="1:29">
      <c r="A62" s="229" t="s">
        <v>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90"/>
      <c r="R62" s="231"/>
      <c r="S62" s="231"/>
      <c r="T62" s="231"/>
      <c r="U62" s="231"/>
      <c r="V62" s="231"/>
      <c r="W62" s="231"/>
      <c r="X62" s="231"/>
    </row>
    <row r="63" spans="1:29" ht="39.75" customHeight="1"/>
    <row r="64" spans="1:29" ht="34.5" customHeight="1"/>
    <row r="65" spans="1:29" ht="24.75" customHeight="1">
      <c r="A65" s="169" t="s">
        <v>12</v>
      </c>
      <c r="B65" s="169"/>
      <c r="C65" s="169"/>
      <c r="D65" s="172" t="str">
        <f>$D$2</f>
        <v>基本登録シートの年度に入力して下さい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249" t="s">
        <v>24</v>
      </c>
      <c r="W65" s="250"/>
      <c r="X65" s="251"/>
    </row>
    <row r="66" spans="1:29" ht="26.25" customHeight="1">
      <c r="A66" s="170"/>
      <c r="B66" s="170"/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3"/>
      <c r="V66" s="233" t="str">
        <f>IF(VLOOKUP(AC73,都総体!$J:$O,2,FALSE)="","",VLOOKUP(AC73,都総体!$J:$O,2,FALSE))</f>
        <v/>
      </c>
      <c r="W66" s="234"/>
      <c r="X66" s="235"/>
    </row>
    <row r="67" spans="1:29" ht="27" customHeight="1">
      <c r="A67" s="177" t="s">
        <v>23</v>
      </c>
      <c r="B67" s="178"/>
      <c r="C67" s="179"/>
      <c r="D67" s="241"/>
      <c r="E67" s="82" t="s">
        <v>22</v>
      </c>
      <c r="F67" s="241"/>
      <c r="G67" s="249" t="s">
        <v>21</v>
      </c>
      <c r="H67" s="250"/>
      <c r="I67" s="251"/>
      <c r="J67" s="255" t="str">
        <f>基本登録!$B$2</f>
        <v>基本登録シートの学校番号に入力して下さい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7"/>
      <c r="U67" s="83"/>
      <c r="V67" s="236"/>
      <c r="W67" s="237"/>
      <c r="X67" s="238"/>
    </row>
    <row r="68" spans="1:29" ht="9.75" customHeight="1">
      <c r="A68" s="186">
        <f>基本登録!$B$1</f>
        <v>0</v>
      </c>
      <c r="B68" s="187"/>
      <c r="C68" s="188"/>
      <c r="D68" s="252"/>
      <c r="E68" s="258" t="s">
        <v>0</v>
      </c>
      <c r="F68" s="254"/>
      <c r="G68" s="261" t="s">
        <v>20</v>
      </c>
      <c r="H68" s="262"/>
      <c r="I68" s="263"/>
      <c r="J68" s="267">
        <f>基本登録!$B$3</f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9"/>
      <c r="U68" s="239"/>
      <c r="V68" s="240"/>
      <c r="W68" s="240"/>
      <c r="X68" s="240"/>
    </row>
    <row r="69" spans="1:29" ht="16.5" customHeight="1">
      <c r="A69" s="189"/>
      <c r="B69" s="190"/>
      <c r="C69" s="191"/>
      <c r="D69" s="252"/>
      <c r="E69" s="259"/>
      <c r="F69" s="254"/>
      <c r="G69" s="264"/>
      <c r="H69" s="265"/>
      <c r="I69" s="266"/>
      <c r="J69" s="270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41"/>
      <c r="V69" s="243" t="s">
        <v>19</v>
      </c>
      <c r="W69" s="245" t="s">
        <v>11</v>
      </c>
      <c r="X69" s="246"/>
    </row>
    <row r="70" spans="1:29" ht="27" customHeight="1">
      <c r="A70" s="192"/>
      <c r="B70" s="193"/>
      <c r="C70" s="194"/>
      <c r="D70" s="253"/>
      <c r="E70" s="260"/>
      <c r="F70" s="242"/>
      <c r="G70" s="273" t="s">
        <v>18</v>
      </c>
      <c r="H70" s="274"/>
      <c r="I70" s="275"/>
      <c r="J70" s="80" t="s">
        <v>32</v>
      </c>
      <c r="K70" s="81" t="s">
        <v>33</v>
      </c>
      <c r="L70" s="81" t="s">
        <v>34</v>
      </c>
      <c r="M70" s="81" t="s">
        <v>35</v>
      </c>
      <c r="N70" s="81" t="s">
        <v>36</v>
      </c>
      <c r="O70" s="81" t="s">
        <v>37</v>
      </c>
      <c r="P70" s="81" t="s">
        <v>38</v>
      </c>
      <c r="Q70" s="63" t="str">
        <f>IF(AC73="","",AC73)</f>
        <v/>
      </c>
      <c r="R70" s="81" t="s">
        <v>39</v>
      </c>
      <c r="S70" s="58"/>
      <c r="T70" s="59"/>
      <c r="U70" s="242"/>
      <c r="V70" s="244"/>
      <c r="W70" s="247"/>
      <c r="X70" s="248"/>
    </row>
    <row r="71" spans="1:29" ht="4.5" customHeight="1"/>
    <row r="72" spans="1:29" ht="21.75" customHeight="1">
      <c r="A72" s="66" t="s">
        <v>10</v>
      </c>
      <c r="B72" s="276" t="s">
        <v>9</v>
      </c>
      <c r="C72" s="277"/>
      <c r="D72" s="277"/>
      <c r="E72" s="277"/>
      <c r="F72" s="278"/>
      <c r="G72" s="85" t="s">
        <v>8</v>
      </c>
      <c r="H72" s="86"/>
      <c r="I72" s="279" t="str">
        <f>IFERROR(VLOOKUP(D65,基本登録!$B$8:$G$13,5,FALSE),"")</f>
        <v>予選</v>
      </c>
      <c r="J72" s="279"/>
      <c r="K72" s="279"/>
      <c r="L72" s="87"/>
      <c r="M72" s="292" t="str">
        <f>IFERROR(VLOOKUP(D65,基本登録!$B$8:$G$13,6,FALSE),"")</f>
        <v>準決勝</v>
      </c>
      <c r="N72" s="279"/>
      <c r="O72" s="279"/>
      <c r="P72" s="279"/>
      <c r="Q72" s="278"/>
      <c r="R72" s="91"/>
      <c r="S72" s="277"/>
      <c r="T72" s="277"/>
      <c r="U72" s="277"/>
      <c r="V72" s="92"/>
      <c r="W72" s="280" t="s">
        <v>7</v>
      </c>
      <c r="X72" s="281"/>
    </row>
    <row r="73" spans="1:29" ht="21.75" customHeight="1">
      <c r="A73" s="71" t="str">
        <f>基本登録!$A$16</f>
        <v>１</v>
      </c>
      <c r="B73" s="282" t="str">
        <f>IF('都総体（女子）'!AC73="","",VLOOKUP(AC73,都総体!$J:$O,4,FALSE))</f>
        <v/>
      </c>
      <c r="C73" s="283"/>
      <c r="D73" s="283"/>
      <c r="E73" s="283"/>
      <c r="F73" s="284"/>
      <c r="G73" s="72" t="str">
        <f>IF('都総体（女子）'!AC73="","",VLOOKUP(AC73,都総体!$J:$O,5,FALSE))</f>
        <v/>
      </c>
      <c r="H73" s="84"/>
      <c r="I73" s="84"/>
      <c r="J73" s="84"/>
      <c r="K73" s="57"/>
      <c r="L73" s="89"/>
      <c r="M73" s="84"/>
      <c r="N73" s="84"/>
      <c r="O73" s="84"/>
      <c r="P73" s="57"/>
      <c r="Q73" s="89"/>
      <c r="R73" s="84"/>
      <c r="S73" s="84"/>
      <c r="T73" s="84"/>
      <c r="U73" s="57"/>
      <c r="V73" s="89"/>
      <c r="W73" s="177"/>
      <c r="X73" s="179"/>
      <c r="Y73" s="75"/>
      <c r="AC73" s="54" t="str">
        <f>都総体!J11</f>
        <v/>
      </c>
    </row>
    <row r="74" spans="1:29" ht="21.75" customHeight="1">
      <c r="A74" s="66" t="str">
        <f>基本登録!$A$17</f>
        <v>２</v>
      </c>
      <c r="B74" s="282" t="str">
        <f>IF('都総体（女子）'!AC74="","",VLOOKUP(AC74,都総体!$J:$O,4,FALSE))</f>
        <v/>
      </c>
      <c r="C74" s="283"/>
      <c r="D74" s="283"/>
      <c r="E74" s="283"/>
      <c r="F74" s="284"/>
      <c r="G74" s="72" t="str">
        <f>IF('都総体（女子）'!AC74="","",VLOOKUP(AC74,都総体!$J:$O,5,FALSE))</f>
        <v/>
      </c>
      <c r="H74" s="84"/>
      <c r="I74" s="84"/>
      <c r="J74" s="84"/>
      <c r="K74" s="57"/>
      <c r="L74" s="89"/>
      <c r="M74" s="84"/>
      <c r="N74" s="84"/>
      <c r="O74" s="84"/>
      <c r="P74" s="57"/>
      <c r="Q74" s="89"/>
      <c r="R74" s="84"/>
      <c r="S74" s="84"/>
      <c r="T74" s="84"/>
      <c r="U74" s="57"/>
      <c r="V74" s="89"/>
      <c r="W74" s="177"/>
      <c r="X74" s="179"/>
    </row>
    <row r="75" spans="1:29" ht="21.75" customHeight="1">
      <c r="A75" s="66" t="str">
        <f>基本登録!$A$18</f>
        <v>３</v>
      </c>
      <c r="B75" s="282" t="str">
        <f>IF('都総体（女子）'!AC75="","",VLOOKUP(AC75,都総体!$J:$O,4,FALSE))</f>
        <v/>
      </c>
      <c r="C75" s="283"/>
      <c r="D75" s="283"/>
      <c r="E75" s="283"/>
      <c r="F75" s="284"/>
      <c r="G75" s="72" t="str">
        <f>IF('都総体（女子）'!AC75="","",VLOOKUP(AC75,都総体!$J:$O,5,FALSE))</f>
        <v/>
      </c>
      <c r="H75" s="84"/>
      <c r="I75" s="84"/>
      <c r="J75" s="84"/>
      <c r="K75" s="57"/>
      <c r="L75" s="89"/>
      <c r="M75" s="84"/>
      <c r="N75" s="84"/>
      <c r="O75" s="84"/>
      <c r="P75" s="57"/>
      <c r="Q75" s="89"/>
      <c r="R75" s="84"/>
      <c r="S75" s="84"/>
      <c r="T75" s="84"/>
      <c r="U75" s="57"/>
      <c r="V75" s="89"/>
      <c r="W75" s="177"/>
      <c r="X75" s="179"/>
    </row>
    <row r="76" spans="1:29" ht="21.75" customHeight="1">
      <c r="A76" s="66" t="str">
        <f>基本登録!$A$19</f>
        <v>４</v>
      </c>
      <c r="B76" s="282" t="str">
        <f>IF('都総体（女子）'!AC76="","",VLOOKUP(AC76,都総体!$J:$O,4,FALSE))</f>
        <v/>
      </c>
      <c r="C76" s="283"/>
      <c r="D76" s="283"/>
      <c r="E76" s="283"/>
      <c r="F76" s="284"/>
      <c r="G76" s="72" t="str">
        <f>IF('都総体（女子）'!AC76="","",VLOOKUP(AC76,都総体!$J:$O,5,FALSE))</f>
        <v/>
      </c>
      <c r="H76" s="84"/>
      <c r="I76" s="84"/>
      <c r="J76" s="84"/>
      <c r="K76" s="57"/>
      <c r="L76" s="89"/>
      <c r="M76" s="84"/>
      <c r="N76" s="84"/>
      <c r="O76" s="84"/>
      <c r="P76" s="57"/>
      <c r="Q76" s="89"/>
      <c r="R76" s="84"/>
      <c r="S76" s="84"/>
      <c r="T76" s="84"/>
      <c r="U76" s="57"/>
      <c r="V76" s="89"/>
      <c r="W76" s="177"/>
      <c r="X76" s="179"/>
    </row>
    <row r="77" spans="1:29" ht="21.75" customHeight="1">
      <c r="A77" s="66" t="str">
        <f>基本登録!$A$20</f>
        <v>５</v>
      </c>
      <c r="B77" s="282" t="str">
        <f>IF('都総体（女子）'!AC77="","",VLOOKUP(AC77,都総体!$J:$O,4,FALSE))</f>
        <v/>
      </c>
      <c r="C77" s="283"/>
      <c r="D77" s="283"/>
      <c r="E77" s="283"/>
      <c r="F77" s="284"/>
      <c r="G77" s="72" t="str">
        <f>IF('都総体（女子）'!AC77="","",VLOOKUP(AC77,都総体!$J:$O,5,FALSE))</f>
        <v/>
      </c>
      <c r="H77" s="84"/>
      <c r="I77" s="84"/>
      <c r="J77" s="84"/>
      <c r="K77" s="57"/>
      <c r="L77" s="89"/>
      <c r="M77" s="84"/>
      <c r="N77" s="84"/>
      <c r="O77" s="84"/>
      <c r="P77" s="57"/>
      <c r="Q77" s="89"/>
      <c r="R77" s="84"/>
      <c r="S77" s="84"/>
      <c r="T77" s="84"/>
      <c r="U77" s="57"/>
      <c r="V77" s="89"/>
      <c r="W77" s="177"/>
      <c r="X77" s="179"/>
    </row>
    <row r="78" spans="1:29" ht="21.75" customHeight="1">
      <c r="A78" s="66" t="str">
        <f>基本登録!$A$21</f>
        <v>補</v>
      </c>
      <c r="B78" s="282" t="str">
        <f>IF('都総体（女子）'!AC78="","",VLOOKUP(AC78,都総体!$J:$O,4,FALSE))</f>
        <v/>
      </c>
      <c r="C78" s="283"/>
      <c r="D78" s="283"/>
      <c r="E78" s="283"/>
      <c r="F78" s="284"/>
      <c r="G78" s="72" t="str">
        <f>IF('都総体（女子）'!AC78="","",VLOOKUP(AC78,都総体!$J:$O,5,FALSE))</f>
        <v/>
      </c>
      <c r="H78" s="66"/>
      <c r="I78" s="66"/>
      <c r="J78" s="66"/>
      <c r="K78" s="88"/>
      <c r="L78" s="89"/>
      <c r="M78" s="66"/>
      <c r="N78" s="66"/>
      <c r="O78" s="66"/>
      <c r="P78" s="88"/>
      <c r="Q78" s="89"/>
      <c r="R78" s="66"/>
      <c r="S78" s="66"/>
      <c r="T78" s="66"/>
      <c r="U78" s="88"/>
      <c r="V78" s="89"/>
      <c r="W78" s="177"/>
      <c r="X78" s="179"/>
    </row>
    <row r="79" spans="1:29" ht="19.5" customHeight="1">
      <c r="A79" s="177"/>
      <c r="B79" s="285"/>
      <c r="C79" s="285"/>
      <c r="D79" s="285"/>
      <c r="E79" s="285"/>
      <c r="F79" s="285"/>
      <c r="G79" s="286"/>
      <c r="H79" s="280" t="s">
        <v>5</v>
      </c>
      <c r="I79" s="287"/>
      <c r="J79" s="287"/>
      <c r="K79" s="287"/>
      <c r="L79" s="89"/>
      <c r="M79" s="280" t="s">
        <v>5</v>
      </c>
      <c r="N79" s="287"/>
      <c r="O79" s="287"/>
      <c r="P79" s="287"/>
      <c r="Q79" s="89"/>
      <c r="R79" s="280" t="s">
        <v>5</v>
      </c>
      <c r="S79" s="287"/>
      <c r="T79" s="287"/>
      <c r="U79" s="287"/>
      <c r="V79" s="89"/>
      <c r="W79" s="177"/>
      <c r="X79" s="179"/>
    </row>
    <row r="80" spans="1:29" ht="24.75" customHeight="1">
      <c r="A80" s="276" t="s">
        <v>4</v>
      </c>
      <c r="B80" s="279"/>
      <c r="C80" s="279"/>
      <c r="D80" s="279"/>
      <c r="E80" s="279"/>
      <c r="F80" s="279"/>
      <c r="G80" s="278"/>
      <c r="H80" s="177"/>
      <c r="I80" s="178"/>
      <c r="J80" s="178"/>
      <c r="K80" s="178"/>
      <c r="L80" s="179"/>
      <c r="M80" s="177"/>
      <c r="N80" s="178"/>
      <c r="O80" s="178"/>
      <c r="P80" s="178"/>
      <c r="Q80" s="179"/>
      <c r="R80" s="177"/>
      <c r="S80" s="178"/>
      <c r="T80" s="178"/>
      <c r="U80" s="178"/>
      <c r="V80" s="179"/>
      <c r="W80" s="177"/>
      <c r="X80" s="179"/>
    </row>
    <row r="81" spans="1:29" ht="4.5" customHeight="1">
      <c r="A81" s="288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9">
      <c r="A82" s="229" t="s">
        <v>63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  <c r="R82" s="231" t="s">
        <v>3</v>
      </c>
      <c r="S82" s="231"/>
      <c r="T82" s="231"/>
      <c r="U82" s="231"/>
      <c r="V82" s="231"/>
      <c r="W82" s="231"/>
      <c r="X82" s="231"/>
    </row>
    <row r="83" spans="1:29">
      <c r="A83" s="229" t="s">
        <v>2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90"/>
      <c r="R83" s="231"/>
      <c r="S83" s="231"/>
      <c r="T83" s="231"/>
      <c r="U83" s="231"/>
      <c r="V83" s="231"/>
      <c r="W83" s="231"/>
      <c r="X83" s="231"/>
    </row>
    <row r="84" spans="1:29" ht="39.75" customHeight="1"/>
    <row r="85" spans="1:29" ht="34.5" customHeight="1"/>
    <row r="86" spans="1:29" ht="24.75" customHeight="1">
      <c r="A86" s="169" t="s">
        <v>12</v>
      </c>
      <c r="B86" s="169"/>
      <c r="C86" s="169"/>
      <c r="D86" s="172" t="str">
        <f>$D$2</f>
        <v>基本登録シートの年度に入力して下さい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249" t="s">
        <v>24</v>
      </c>
      <c r="W86" s="250"/>
      <c r="X86" s="251"/>
    </row>
    <row r="87" spans="1:29" ht="26.25" customHeight="1">
      <c r="A87" s="170"/>
      <c r="B87" s="170"/>
      <c r="C87" s="170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233" t="str">
        <f>IF(VLOOKUP(AC94,都総体!$J:$O,2,FALSE)="","",VLOOKUP(AC94,都総体!$J:$O,2,FALSE))</f>
        <v/>
      </c>
      <c r="W87" s="234"/>
      <c r="X87" s="235"/>
    </row>
    <row r="88" spans="1:29" ht="27" customHeight="1">
      <c r="A88" s="177" t="s">
        <v>23</v>
      </c>
      <c r="B88" s="178"/>
      <c r="C88" s="179"/>
      <c r="D88" s="241"/>
      <c r="E88" s="82" t="s">
        <v>22</v>
      </c>
      <c r="F88" s="241"/>
      <c r="G88" s="249" t="s">
        <v>21</v>
      </c>
      <c r="H88" s="250"/>
      <c r="I88" s="251"/>
      <c r="J88" s="255" t="str">
        <f>基本登録!$B$2</f>
        <v>基本登録シートの学校番号に入力して下さい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7"/>
      <c r="U88" s="83"/>
      <c r="V88" s="236"/>
      <c r="W88" s="237"/>
      <c r="X88" s="238"/>
    </row>
    <row r="89" spans="1:29" ht="9.75" customHeight="1">
      <c r="A89" s="186">
        <f>基本登録!$B$1</f>
        <v>0</v>
      </c>
      <c r="B89" s="187"/>
      <c r="C89" s="188"/>
      <c r="D89" s="252"/>
      <c r="E89" s="258" t="s">
        <v>0</v>
      </c>
      <c r="F89" s="254"/>
      <c r="G89" s="261" t="s">
        <v>20</v>
      </c>
      <c r="H89" s="262"/>
      <c r="I89" s="263"/>
      <c r="J89" s="267">
        <f>基本登録!$B$3</f>
        <v>0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9"/>
      <c r="V89" s="240"/>
      <c r="W89" s="240"/>
      <c r="X89" s="240"/>
    </row>
    <row r="90" spans="1:29" ht="16.5" customHeight="1">
      <c r="A90" s="189"/>
      <c r="B90" s="190"/>
      <c r="C90" s="191"/>
      <c r="D90" s="252"/>
      <c r="E90" s="259"/>
      <c r="F90" s="254"/>
      <c r="G90" s="264"/>
      <c r="H90" s="265"/>
      <c r="I90" s="266"/>
      <c r="J90" s="270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41"/>
      <c r="V90" s="243" t="s">
        <v>19</v>
      </c>
      <c r="W90" s="245" t="s">
        <v>11</v>
      </c>
      <c r="X90" s="246"/>
    </row>
    <row r="91" spans="1:29" ht="27" customHeight="1">
      <c r="A91" s="192"/>
      <c r="B91" s="193"/>
      <c r="C91" s="194"/>
      <c r="D91" s="253"/>
      <c r="E91" s="260"/>
      <c r="F91" s="242"/>
      <c r="G91" s="273" t="s">
        <v>18</v>
      </c>
      <c r="H91" s="274"/>
      <c r="I91" s="275"/>
      <c r="J91" s="80" t="s">
        <v>32</v>
      </c>
      <c r="K91" s="81" t="s">
        <v>33</v>
      </c>
      <c r="L91" s="81" t="s">
        <v>34</v>
      </c>
      <c r="M91" s="81" t="s">
        <v>35</v>
      </c>
      <c r="N91" s="81" t="s">
        <v>36</v>
      </c>
      <c r="O91" s="81" t="s">
        <v>37</v>
      </c>
      <c r="P91" s="81" t="s">
        <v>38</v>
      </c>
      <c r="Q91" s="63" t="str">
        <f>IF(AC94="","",AC94)</f>
        <v/>
      </c>
      <c r="R91" s="81" t="s">
        <v>39</v>
      </c>
      <c r="S91" s="58"/>
      <c r="T91" s="59"/>
      <c r="U91" s="242"/>
      <c r="V91" s="244"/>
      <c r="W91" s="247"/>
      <c r="X91" s="248"/>
    </row>
    <row r="92" spans="1:29" ht="4.5" customHeight="1"/>
    <row r="93" spans="1:29" ht="21.75" customHeight="1">
      <c r="A93" s="66" t="s">
        <v>10</v>
      </c>
      <c r="B93" s="276" t="s">
        <v>9</v>
      </c>
      <c r="C93" s="277"/>
      <c r="D93" s="277"/>
      <c r="E93" s="277"/>
      <c r="F93" s="278"/>
      <c r="G93" s="85" t="s">
        <v>8</v>
      </c>
      <c r="H93" s="86"/>
      <c r="I93" s="279" t="str">
        <f>IFERROR(VLOOKUP(D86,基本登録!$B$8:$G$13,5,FALSE),"")</f>
        <v>予選</v>
      </c>
      <c r="J93" s="279"/>
      <c r="K93" s="279"/>
      <c r="L93" s="87"/>
      <c r="M93" s="292" t="str">
        <f>IFERROR(VLOOKUP(D86,基本登録!$B$8:$G$13,6,FALSE),"")</f>
        <v>準決勝</v>
      </c>
      <c r="N93" s="279"/>
      <c r="O93" s="279"/>
      <c r="P93" s="279"/>
      <c r="Q93" s="278"/>
      <c r="R93" s="91"/>
      <c r="S93" s="277"/>
      <c r="T93" s="277"/>
      <c r="U93" s="277"/>
      <c r="V93" s="92"/>
      <c r="W93" s="280" t="s">
        <v>7</v>
      </c>
      <c r="X93" s="281"/>
    </row>
    <row r="94" spans="1:29" ht="21.75" customHeight="1">
      <c r="A94" s="71" t="str">
        <f>基本登録!$A$16</f>
        <v>１</v>
      </c>
      <c r="B94" s="282" t="str">
        <f>IF('都総体（女子）'!AC94="","",VLOOKUP(AC94,都総体!$J:$O,4,FALSE))</f>
        <v/>
      </c>
      <c r="C94" s="283"/>
      <c r="D94" s="283"/>
      <c r="E94" s="283"/>
      <c r="F94" s="284"/>
      <c r="G94" s="72" t="str">
        <f>IF('都総体（女子）'!AC94="","",VLOOKUP(AC94,都総体!$J:$O,5,FALSE))</f>
        <v/>
      </c>
      <c r="H94" s="84"/>
      <c r="I94" s="84"/>
      <c r="J94" s="84"/>
      <c r="K94" s="57"/>
      <c r="L94" s="89"/>
      <c r="M94" s="84"/>
      <c r="N94" s="84"/>
      <c r="O94" s="84"/>
      <c r="P94" s="57"/>
      <c r="Q94" s="89"/>
      <c r="R94" s="84"/>
      <c r="S94" s="84"/>
      <c r="T94" s="84"/>
      <c r="U94" s="57"/>
      <c r="V94" s="89"/>
      <c r="W94" s="177"/>
      <c r="X94" s="179"/>
      <c r="Y94" s="75"/>
      <c r="AC94" s="54" t="str">
        <f>都総体!J12</f>
        <v/>
      </c>
    </row>
    <row r="95" spans="1:29" ht="21.75" customHeight="1">
      <c r="A95" s="66" t="str">
        <f>基本登録!$A$17</f>
        <v>２</v>
      </c>
      <c r="B95" s="282" t="str">
        <f>IF('都総体（女子）'!AC95="","",VLOOKUP(AC95,都総体!$J:$O,4,FALSE))</f>
        <v/>
      </c>
      <c r="C95" s="283"/>
      <c r="D95" s="283"/>
      <c r="E95" s="283"/>
      <c r="F95" s="284"/>
      <c r="G95" s="72" t="str">
        <f>IF('都総体（女子）'!AC95="","",VLOOKUP(AC95,都総体!$J:$O,5,FALSE))</f>
        <v/>
      </c>
      <c r="H95" s="84"/>
      <c r="I95" s="84"/>
      <c r="J95" s="84"/>
      <c r="K95" s="57"/>
      <c r="L95" s="89"/>
      <c r="M95" s="84"/>
      <c r="N95" s="84"/>
      <c r="O95" s="84"/>
      <c r="P95" s="57"/>
      <c r="Q95" s="89"/>
      <c r="R95" s="84"/>
      <c r="S95" s="84"/>
      <c r="T95" s="84"/>
      <c r="U95" s="57"/>
      <c r="V95" s="89"/>
      <c r="W95" s="177"/>
      <c r="X95" s="179"/>
    </row>
    <row r="96" spans="1:29" ht="21.75" customHeight="1">
      <c r="A96" s="66" t="str">
        <f>基本登録!$A$18</f>
        <v>３</v>
      </c>
      <c r="B96" s="282" t="str">
        <f>IF('都総体（女子）'!AC96="","",VLOOKUP(AC96,都総体!$J:$O,4,FALSE))</f>
        <v/>
      </c>
      <c r="C96" s="283"/>
      <c r="D96" s="283"/>
      <c r="E96" s="283"/>
      <c r="F96" s="284"/>
      <c r="G96" s="72" t="str">
        <f>IF('都総体（女子）'!AC96="","",VLOOKUP(AC96,都総体!$J:$O,5,FALSE))</f>
        <v/>
      </c>
      <c r="H96" s="84"/>
      <c r="I96" s="84"/>
      <c r="J96" s="84"/>
      <c r="K96" s="57"/>
      <c r="L96" s="89"/>
      <c r="M96" s="84"/>
      <c r="N96" s="84"/>
      <c r="O96" s="84"/>
      <c r="P96" s="57"/>
      <c r="Q96" s="89"/>
      <c r="R96" s="84"/>
      <c r="S96" s="84"/>
      <c r="T96" s="84"/>
      <c r="U96" s="57"/>
      <c r="V96" s="89"/>
      <c r="W96" s="177"/>
      <c r="X96" s="179"/>
    </row>
    <row r="97" spans="1:24" ht="21.75" customHeight="1">
      <c r="A97" s="66" t="str">
        <f>基本登録!$A$19</f>
        <v>４</v>
      </c>
      <c r="B97" s="282" t="str">
        <f>IF('都総体（女子）'!AC97="","",VLOOKUP(AC97,都総体!$J:$O,4,FALSE))</f>
        <v/>
      </c>
      <c r="C97" s="283"/>
      <c r="D97" s="283"/>
      <c r="E97" s="283"/>
      <c r="F97" s="284"/>
      <c r="G97" s="72" t="str">
        <f>IF('都総体（女子）'!AC97="","",VLOOKUP(AC97,都総体!$J:$O,5,FALSE))</f>
        <v/>
      </c>
      <c r="H97" s="84"/>
      <c r="I97" s="84"/>
      <c r="J97" s="84"/>
      <c r="K97" s="57"/>
      <c r="L97" s="89"/>
      <c r="M97" s="84"/>
      <c r="N97" s="84"/>
      <c r="O97" s="84"/>
      <c r="P97" s="57"/>
      <c r="Q97" s="89"/>
      <c r="R97" s="84"/>
      <c r="S97" s="84"/>
      <c r="T97" s="84"/>
      <c r="U97" s="57"/>
      <c r="V97" s="89"/>
      <c r="W97" s="177"/>
      <c r="X97" s="179"/>
    </row>
    <row r="98" spans="1:24" ht="21.75" customHeight="1">
      <c r="A98" s="66" t="str">
        <f>基本登録!$A$20</f>
        <v>５</v>
      </c>
      <c r="B98" s="282" t="str">
        <f>IF('都総体（女子）'!AC98="","",VLOOKUP(AC98,都総体!$J:$O,4,FALSE))</f>
        <v/>
      </c>
      <c r="C98" s="283"/>
      <c r="D98" s="283"/>
      <c r="E98" s="283"/>
      <c r="F98" s="284"/>
      <c r="G98" s="72" t="str">
        <f>IF('都総体（女子）'!AC98="","",VLOOKUP(AC98,都総体!$J:$O,5,FALSE))</f>
        <v/>
      </c>
      <c r="H98" s="84"/>
      <c r="I98" s="84"/>
      <c r="J98" s="84"/>
      <c r="K98" s="57"/>
      <c r="L98" s="89"/>
      <c r="M98" s="84"/>
      <c r="N98" s="84"/>
      <c r="O98" s="84"/>
      <c r="P98" s="57"/>
      <c r="Q98" s="89"/>
      <c r="R98" s="84"/>
      <c r="S98" s="84"/>
      <c r="T98" s="84"/>
      <c r="U98" s="57"/>
      <c r="V98" s="89"/>
      <c r="W98" s="177"/>
      <c r="X98" s="179"/>
    </row>
    <row r="99" spans="1:24" ht="21.75" customHeight="1">
      <c r="A99" s="66" t="str">
        <f>基本登録!$A$21</f>
        <v>補</v>
      </c>
      <c r="B99" s="282" t="str">
        <f>IF('都総体（女子）'!AC99="","",VLOOKUP(AC99,都総体!$J:$O,4,FALSE))</f>
        <v/>
      </c>
      <c r="C99" s="283"/>
      <c r="D99" s="283"/>
      <c r="E99" s="283"/>
      <c r="F99" s="284"/>
      <c r="G99" s="72" t="str">
        <f>IF('都総体（女子）'!AC99="","",VLOOKUP(AC99,都総体!$J:$O,5,FALSE))</f>
        <v/>
      </c>
      <c r="H99" s="66"/>
      <c r="I99" s="66"/>
      <c r="J99" s="66"/>
      <c r="K99" s="88"/>
      <c r="L99" s="89"/>
      <c r="M99" s="66"/>
      <c r="N99" s="66"/>
      <c r="O99" s="66"/>
      <c r="P99" s="88"/>
      <c r="Q99" s="89"/>
      <c r="R99" s="66"/>
      <c r="S99" s="66"/>
      <c r="T99" s="66"/>
      <c r="U99" s="88"/>
      <c r="V99" s="89"/>
      <c r="W99" s="177"/>
      <c r="X99" s="179"/>
    </row>
    <row r="100" spans="1:24" ht="19.5" customHeight="1">
      <c r="A100" s="177"/>
      <c r="B100" s="285"/>
      <c r="C100" s="285"/>
      <c r="D100" s="285"/>
      <c r="E100" s="285"/>
      <c r="F100" s="285"/>
      <c r="G100" s="286"/>
      <c r="H100" s="280" t="s">
        <v>5</v>
      </c>
      <c r="I100" s="287"/>
      <c r="J100" s="287"/>
      <c r="K100" s="287"/>
      <c r="L100" s="89"/>
      <c r="M100" s="280" t="s">
        <v>5</v>
      </c>
      <c r="N100" s="287"/>
      <c r="O100" s="287"/>
      <c r="P100" s="287"/>
      <c r="Q100" s="89"/>
      <c r="R100" s="280" t="s">
        <v>5</v>
      </c>
      <c r="S100" s="287"/>
      <c r="T100" s="287"/>
      <c r="U100" s="287"/>
      <c r="V100" s="89"/>
      <c r="W100" s="177"/>
      <c r="X100" s="179"/>
    </row>
    <row r="101" spans="1:24" ht="24.75" customHeight="1">
      <c r="A101" s="276" t="s">
        <v>4</v>
      </c>
      <c r="B101" s="279"/>
      <c r="C101" s="279"/>
      <c r="D101" s="279"/>
      <c r="E101" s="279"/>
      <c r="F101" s="279"/>
      <c r="G101" s="278"/>
      <c r="H101" s="177"/>
      <c r="I101" s="178"/>
      <c r="J101" s="178"/>
      <c r="K101" s="178"/>
      <c r="L101" s="179"/>
      <c r="M101" s="177"/>
      <c r="N101" s="178"/>
      <c r="O101" s="178"/>
      <c r="P101" s="178"/>
      <c r="Q101" s="179"/>
      <c r="R101" s="177"/>
      <c r="S101" s="178"/>
      <c r="T101" s="178"/>
      <c r="U101" s="178"/>
      <c r="V101" s="179"/>
      <c r="W101" s="177"/>
      <c r="X101" s="179"/>
    </row>
    <row r="102" spans="1:24" ht="4.5" customHeight="1">
      <c r="A102" s="288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</row>
    <row r="103" spans="1:24">
      <c r="A103" s="229" t="s">
        <v>63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1" t="s">
        <v>3</v>
      </c>
      <c r="S103" s="231"/>
      <c r="T103" s="231"/>
      <c r="U103" s="231"/>
      <c r="V103" s="231"/>
      <c r="W103" s="231"/>
      <c r="X103" s="231"/>
    </row>
    <row r="104" spans="1:24">
      <c r="A104" s="229" t="s">
        <v>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90"/>
      <c r="R104" s="231"/>
      <c r="S104" s="231"/>
      <c r="T104" s="231"/>
      <c r="U104" s="231"/>
      <c r="V104" s="231"/>
      <c r="W104" s="231"/>
      <c r="X104" s="231"/>
    </row>
    <row r="105" spans="1:24" ht="39.75" customHeight="1"/>
    <row r="106" spans="1:24" ht="34.5" customHeight="1"/>
    <row r="107" spans="1:24" ht="24.75" customHeight="1">
      <c r="A107" s="169" t="s">
        <v>12</v>
      </c>
      <c r="B107" s="169"/>
      <c r="C107" s="169"/>
      <c r="D107" s="172" t="str">
        <f>$D$2</f>
        <v>基本登録シートの年度に入力して下さい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3"/>
      <c r="V107" s="249" t="s">
        <v>24</v>
      </c>
      <c r="W107" s="250"/>
      <c r="X107" s="251"/>
    </row>
    <row r="108" spans="1:24" ht="26.25" customHeight="1">
      <c r="A108" s="170"/>
      <c r="B108" s="170"/>
      <c r="C108" s="170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233" t="str">
        <f>IF(VLOOKUP(AC115,都総体!$J:$O,2,FALSE)="","",VLOOKUP(AC115,都総体!$J:$O,2,FALSE))</f>
        <v/>
      </c>
      <c r="W108" s="234"/>
      <c r="X108" s="235"/>
    </row>
    <row r="109" spans="1:24" ht="27" customHeight="1">
      <c r="A109" s="177" t="s">
        <v>23</v>
      </c>
      <c r="B109" s="178"/>
      <c r="C109" s="179"/>
      <c r="D109" s="241"/>
      <c r="E109" s="82" t="s">
        <v>22</v>
      </c>
      <c r="F109" s="241"/>
      <c r="G109" s="249" t="s">
        <v>21</v>
      </c>
      <c r="H109" s="250"/>
      <c r="I109" s="251"/>
      <c r="J109" s="255" t="str">
        <f>基本登録!$B$2</f>
        <v>基本登録シートの学校番号に入力して下さい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57"/>
      <c r="U109" s="83"/>
      <c r="V109" s="236"/>
      <c r="W109" s="237"/>
      <c r="X109" s="238"/>
    </row>
    <row r="110" spans="1:24" ht="9.75" customHeight="1">
      <c r="A110" s="186">
        <f>基本登録!$B$1</f>
        <v>0</v>
      </c>
      <c r="B110" s="187"/>
      <c r="C110" s="188"/>
      <c r="D110" s="252"/>
      <c r="E110" s="258" t="s">
        <v>0</v>
      </c>
      <c r="F110" s="254"/>
      <c r="G110" s="261" t="s">
        <v>20</v>
      </c>
      <c r="H110" s="262"/>
      <c r="I110" s="263"/>
      <c r="J110" s="267">
        <f>基本登録!$B$3</f>
        <v>0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9"/>
      <c r="U110" s="239"/>
      <c r="V110" s="240"/>
      <c r="W110" s="240"/>
      <c r="X110" s="240"/>
    </row>
    <row r="111" spans="1:24" ht="16.5" customHeight="1">
      <c r="A111" s="189"/>
      <c r="B111" s="190"/>
      <c r="C111" s="191"/>
      <c r="D111" s="252"/>
      <c r="E111" s="259"/>
      <c r="F111" s="254"/>
      <c r="G111" s="264"/>
      <c r="H111" s="265"/>
      <c r="I111" s="266"/>
      <c r="J111" s="270"/>
      <c r="K111" s="271"/>
      <c r="L111" s="271"/>
      <c r="M111" s="271"/>
      <c r="N111" s="271"/>
      <c r="O111" s="271"/>
      <c r="P111" s="271"/>
      <c r="Q111" s="271"/>
      <c r="R111" s="271"/>
      <c r="S111" s="271"/>
      <c r="T111" s="272"/>
      <c r="U111" s="241"/>
      <c r="V111" s="243" t="s">
        <v>19</v>
      </c>
      <c r="W111" s="245" t="s">
        <v>11</v>
      </c>
      <c r="X111" s="246"/>
    </row>
    <row r="112" spans="1:24" ht="27" customHeight="1">
      <c r="A112" s="192"/>
      <c r="B112" s="193"/>
      <c r="C112" s="194"/>
      <c r="D112" s="253"/>
      <c r="E112" s="260"/>
      <c r="F112" s="242"/>
      <c r="G112" s="273" t="s">
        <v>18</v>
      </c>
      <c r="H112" s="274"/>
      <c r="I112" s="275"/>
      <c r="J112" s="80" t="s">
        <v>32</v>
      </c>
      <c r="K112" s="81" t="s">
        <v>33</v>
      </c>
      <c r="L112" s="81" t="s">
        <v>34</v>
      </c>
      <c r="M112" s="81" t="s">
        <v>35</v>
      </c>
      <c r="N112" s="81" t="s">
        <v>36</v>
      </c>
      <c r="O112" s="81" t="s">
        <v>37</v>
      </c>
      <c r="P112" s="81" t="s">
        <v>38</v>
      </c>
      <c r="Q112" s="63" t="str">
        <f>IF(AC115="","",AC115)</f>
        <v/>
      </c>
      <c r="R112" s="81" t="s">
        <v>39</v>
      </c>
      <c r="S112" s="58"/>
      <c r="T112" s="59"/>
      <c r="U112" s="242"/>
      <c r="V112" s="244"/>
      <c r="W112" s="247"/>
      <c r="X112" s="248"/>
    </row>
    <row r="113" spans="1:29" ht="4.5" customHeight="1"/>
    <row r="114" spans="1:29" ht="21.75" customHeight="1">
      <c r="A114" s="66" t="s">
        <v>10</v>
      </c>
      <c r="B114" s="276" t="s">
        <v>9</v>
      </c>
      <c r="C114" s="277"/>
      <c r="D114" s="277"/>
      <c r="E114" s="277"/>
      <c r="F114" s="278"/>
      <c r="G114" s="85" t="s">
        <v>8</v>
      </c>
      <c r="H114" s="86"/>
      <c r="I114" s="279" t="str">
        <f>IFERROR(VLOOKUP(D107,基本登録!$B$8:$G$13,5,FALSE),"")</f>
        <v>予選</v>
      </c>
      <c r="J114" s="279"/>
      <c r="K114" s="279"/>
      <c r="L114" s="87"/>
      <c r="M114" s="292" t="str">
        <f>IFERROR(VLOOKUP(D107,基本登録!$B$8:$G$13,6,FALSE),"")</f>
        <v>準決勝</v>
      </c>
      <c r="N114" s="279"/>
      <c r="O114" s="279"/>
      <c r="P114" s="279"/>
      <c r="Q114" s="278"/>
      <c r="R114" s="91"/>
      <c r="S114" s="277"/>
      <c r="T114" s="277"/>
      <c r="U114" s="277"/>
      <c r="V114" s="92"/>
      <c r="W114" s="280" t="s">
        <v>7</v>
      </c>
      <c r="X114" s="281"/>
    </row>
    <row r="115" spans="1:29" ht="21.75" customHeight="1">
      <c r="A115" s="71" t="str">
        <f>基本登録!$A$16</f>
        <v>１</v>
      </c>
      <c r="B115" s="282" t="str">
        <f>IF('都総体（女子）'!AC115="","",VLOOKUP(AC115,都総体!$J:$O,4,FALSE))</f>
        <v/>
      </c>
      <c r="C115" s="283"/>
      <c r="D115" s="283"/>
      <c r="E115" s="283"/>
      <c r="F115" s="284"/>
      <c r="G115" s="72" t="str">
        <f>IF('都総体（女子）'!AC115="","",VLOOKUP(AC115,都総体!$J:$O,5,FALSE))</f>
        <v/>
      </c>
      <c r="H115" s="84"/>
      <c r="I115" s="84"/>
      <c r="J115" s="84"/>
      <c r="K115" s="57"/>
      <c r="L115" s="89"/>
      <c r="M115" s="84"/>
      <c r="N115" s="84"/>
      <c r="O115" s="84"/>
      <c r="P115" s="57"/>
      <c r="Q115" s="89"/>
      <c r="R115" s="84"/>
      <c r="S115" s="84"/>
      <c r="T115" s="84"/>
      <c r="U115" s="57"/>
      <c r="V115" s="89"/>
      <c r="W115" s="177"/>
      <c r="X115" s="179"/>
      <c r="Y115" s="75"/>
      <c r="AC115" s="54" t="str">
        <f>都総体!J13</f>
        <v/>
      </c>
    </row>
    <row r="116" spans="1:29" ht="21.75" customHeight="1">
      <c r="A116" s="66" t="str">
        <f>基本登録!$A$17</f>
        <v>２</v>
      </c>
      <c r="B116" s="282" t="str">
        <f>IF('都総体（女子）'!AC116="","",VLOOKUP(AC116,都総体!$J:$O,4,FALSE))</f>
        <v/>
      </c>
      <c r="C116" s="283"/>
      <c r="D116" s="283"/>
      <c r="E116" s="283"/>
      <c r="F116" s="284"/>
      <c r="G116" s="72" t="str">
        <f>IF('都総体（女子）'!AC116="","",VLOOKUP(AC116,都総体!$J:$O,5,FALSE))</f>
        <v/>
      </c>
      <c r="H116" s="84"/>
      <c r="I116" s="84"/>
      <c r="J116" s="84"/>
      <c r="K116" s="57"/>
      <c r="L116" s="89"/>
      <c r="M116" s="84"/>
      <c r="N116" s="84"/>
      <c r="O116" s="84"/>
      <c r="P116" s="57"/>
      <c r="Q116" s="89"/>
      <c r="R116" s="84"/>
      <c r="S116" s="84"/>
      <c r="T116" s="84"/>
      <c r="U116" s="57"/>
      <c r="V116" s="89"/>
      <c r="W116" s="177"/>
      <c r="X116" s="179"/>
    </row>
    <row r="117" spans="1:29" ht="21.75" customHeight="1">
      <c r="A117" s="66" t="str">
        <f>基本登録!$A$18</f>
        <v>３</v>
      </c>
      <c r="B117" s="282" t="str">
        <f>IF('都総体（女子）'!AC117="","",VLOOKUP(AC117,都総体!$J:$O,4,FALSE))</f>
        <v/>
      </c>
      <c r="C117" s="283"/>
      <c r="D117" s="283"/>
      <c r="E117" s="283"/>
      <c r="F117" s="284"/>
      <c r="G117" s="72" t="str">
        <f>IF('都総体（女子）'!AC117="","",VLOOKUP(AC117,都総体!$J:$O,5,FALSE))</f>
        <v/>
      </c>
      <c r="H117" s="84"/>
      <c r="I117" s="84"/>
      <c r="J117" s="84"/>
      <c r="K117" s="57"/>
      <c r="L117" s="89"/>
      <c r="M117" s="84"/>
      <c r="N117" s="84"/>
      <c r="O117" s="84"/>
      <c r="P117" s="57"/>
      <c r="Q117" s="89"/>
      <c r="R117" s="84"/>
      <c r="S117" s="84"/>
      <c r="T117" s="84"/>
      <c r="U117" s="57"/>
      <c r="V117" s="89"/>
      <c r="W117" s="177"/>
      <c r="X117" s="179"/>
    </row>
    <row r="118" spans="1:29" ht="21.75" customHeight="1">
      <c r="A118" s="66" t="str">
        <f>基本登録!$A$19</f>
        <v>４</v>
      </c>
      <c r="B118" s="282" t="str">
        <f>IF('都総体（女子）'!AC118="","",VLOOKUP(AC118,都総体!$J:$O,4,FALSE))</f>
        <v/>
      </c>
      <c r="C118" s="283"/>
      <c r="D118" s="283"/>
      <c r="E118" s="283"/>
      <c r="F118" s="284"/>
      <c r="G118" s="72" t="str">
        <f>IF('都総体（女子）'!AC118="","",VLOOKUP(AC118,都総体!$J:$O,5,FALSE))</f>
        <v/>
      </c>
      <c r="H118" s="84"/>
      <c r="I118" s="84"/>
      <c r="J118" s="84"/>
      <c r="K118" s="57"/>
      <c r="L118" s="89"/>
      <c r="M118" s="84"/>
      <c r="N118" s="84"/>
      <c r="O118" s="84"/>
      <c r="P118" s="57"/>
      <c r="Q118" s="89"/>
      <c r="R118" s="84"/>
      <c r="S118" s="84"/>
      <c r="T118" s="84"/>
      <c r="U118" s="57"/>
      <c r="V118" s="89"/>
      <c r="W118" s="177"/>
      <c r="X118" s="179"/>
    </row>
    <row r="119" spans="1:29" ht="21.75" customHeight="1">
      <c r="A119" s="66" t="str">
        <f>基本登録!$A$20</f>
        <v>５</v>
      </c>
      <c r="B119" s="282" t="str">
        <f>IF('都総体（女子）'!AC119="","",VLOOKUP(AC119,都総体!$J:$O,4,FALSE))</f>
        <v/>
      </c>
      <c r="C119" s="283"/>
      <c r="D119" s="283"/>
      <c r="E119" s="283"/>
      <c r="F119" s="284"/>
      <c r="G119" s="72" t="str">
        <f>IF('都総体（女子）'!AC119="","",VLOOKUP(AC119,都総体!$J:$O,5,FALSE))</f>
        <v/>
      </c>
      <c r="H119" s="84"/>
      <c r="I119" s="84"/>
      <c r="J119" s="84"/>
      <c r="K119" s="57"/>
      <c r="L119" s="89"/>
      <c r="M119" s="84"/>
      <c r="N119" s="84"/>
      <c r="O119" s="84"/>
      <c r="P119" s="57"/>
      <c r="Q119" s="89"/>
      <c r="R119" s="84"/>
      <c r="S119" s="84"/>
      <c r="T119" s="84"/>
      <c r="U119" s="57"/>
      <c r="V119" s="89"/>
      <c r="W119" s="177"/>
      <c r="X119" s="179"/>
    </row>
    <row r="120" spans="1:29" ht="21.75" customHeight="1">
      <c r="A120" s="66" t="str">
        <f>基本登録!$A$21</f>
        <v>補</v>
      </c>
      <c r="B120" s="282" t="str">
        <f>IF('都総体（女子）'!AC120="","",VLOOKUP(AC120,都総体!$J:$O,4,FALSE))</f>
        <v/>
      </c>
      <c r="C120" s="283"/>
      <c r="D120" s="283"/>
      <c r="E120" s="283"/>
      <c r="F120" s="284"/>
      <c r="G120" s="72" t="str">
        <f>IF('都総体（女子）'!AC120="","",VLOOKUP(AC120,都総体!$J:$O,5,FALSE))</f>
        <v/>
      </c>
      <c r="H120" s="66"/>
      <c r="I120" s="66"/>
      <c r="J120" s="66"/>
      <c r="K120" s="88"/>
      <c r="L120" s="89"/>
      <c r="M120" s="66"/>
      <c r="N120" s="66"/>
      <c r="O120" s="66"/>
      <c r="P120" s="88"/>
      <c r="Q120" s="89"/>
      <c r="R120" s="66"/>
      <c r="S120" s="66"/>
      <c r="T120" s="66"/>
      <c r="U120" s="88"/>
      <c r="V120" s="89"/>
      <c r="W120" s="177"/>
      <c r="X120" s="179"/>
    </row>
    <row r="121" spans="1:29" ht="19.5" customHeight="1">
      <c r="A121" s="177"/>
      <c r="B121" s="285"/>
      <c r="C121" s="285"/>
      <c r="D121" s="285"/>
      <c r="E121" s="285"/>
      <c r="F121" s="285"/>
      <c r="G121" s="286"/>
      <c r="H121" s="280" t="s">
        <v>5</v>
      </c>
      <c r="I121" s="287"/>
      <c r="J121" s="287"/>
      <c r="K121" s="287"/>
      <c r="L121" s="89"/>
      <c r="M121" s="280" t="s">
        <v>5</v>
      </c>
      <c r="N121" s="287"/>
      <c r="O121" s="287"/>
      <c r="P121" s="287"/>
      <c r="Q121" s="89"/>
      <c r="R121" s="280" t="s">
        <v>5</v>
      </c>
      <c r="S121" s="287"/>
      <c r="T121" s="287"/>
      <c r="U121" s="287"/>
      <c r="V121" s="89"/>
      <c r="W121" s="177"/>
      <c r="X121" s="179"/>
    </row>
    <row r="122" spans="1:29" ht="24.75" customHeight="1">
      <c r="A122" s="276" t="s">
        <v>4</v>
      </c>
      <c r="B122" s="279"/>
      <c r="C122" s="279"/>
      <c r="D122" s="279"/>
      <c r="E122" s="279"/>
      <c r="F122" s="279"/>
      <c r="G122" s="278"/>
      <c r="H122" s="177"/>
      <c r="I122" s="178"/>
      <c r="J122" s="178"/>
      <c r="K122" s="178"/>
      <c r="L122" s="179"/>
      <c r="M122" s="177"/>
      <c r="N122" s="178"/>
      <c r="O122" s="178"/>
      <c r="P122" s="178"/>
      <c r="Q122" s="179"/>
      <c r="R122" s="177"/>
      <c r="S122" s="178"/>
      <c r="T122" s="178"/>
      <c r="U122" s="178"/>
      <c r="V122" s="179"/>
      <c r="W122" s="177"/>
      <c r="X122" s="179"/>
    </row>
    <row r="123" spans="1:29" ht="4.5" customHeight="1">
      <c r="A123" s="288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9">
      <c r="A124" s="229" t="s">
        <v>63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  <c r="R124" s="231" t="s">
        <v>3</v>
      </c>
      <c r="S124" s="231"/>
      <c r="T124" s="231"/>
      <c r="U124" s="231"/>
      <c r="V124" s="231"/>
      <c r="W124" s="231"/>
      <c r="X124" s="231"/>
    </row>
    <row r="125" spans="1:29">
      <c r="A125" s="229" t="s">
        <v>2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90"/>
      <c r="R125" s="231"/>
      <c r="S125" s="231"/>
      <c r="T125" s="231"/>
      <c r="U125" s="231"/>
      <c r="V125" s="231"/>
      <c r="W125" s="231"/>
      <c r="X125" s="231"/>
    </row>
    <row r="126" spans="1:29" ht="39.75" customHeight="1"/>
    <row r="127" spans="1:29" ht="34.5" customHeight="1"/>
    <row r="128" spans="1:29" ht="24.75" customHeight="1">
      <c r="A128" s="169" t="s">
        <v>12</v>
      </c>
      <c r="B128" s="169"/>
      <c r="C128" s="169"/>
      <c r="D128" s="172" t="str">
        <f>$D$2</f>
        <v>基本登録シートの年度に入力して下さい</v>
      </c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3"/>
      <c r="V128" s="249" t="s">
        <v>24</v>
      </c>
      <c r="W128" s="250"/>
      <c r="X128" s="251"/>
    </row>
    <row r="129" spans="1:29" ht="26.25" customHeight="1">
      <c r="A129" s="170"/>
      <c r="B129" s="170"/>
      <c r="C129" s="170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3"/>
      <c r="V129" s="233" t="str">
        <f>IF(VLOOKUP(AC136,都総体!$J:$O,2,FALSE)="","",VLOOKUP(AC136,都総体!$J:$O,2,FALSE))</f>
        <v/>
      </c>
      <c r="W129" s="234"/>
      <c r="X129" s="235"/>
    </row>
    <row r="130" spans="1:29" ht="27" customHeight="1">
      <c r="A130" s="177" t="s">
        <v>23</v>
      </c>
      <c r="B130" s="178"/>
      <c r="C130" s="179"/>
      <c r="D130" s="241"/>
      <c r="E130" s="82" t="s">
        <v>22</v>
      </c>
      <c r="F130" s="241"/>
      <c r="G130" s="249" t="s">
        <v>21</v>
      </c>
      <c r="H130" s="250"/>
      <c r="I130" s="251"/>
      <c r="J130" s="255" t="str">
        <f>基本登録!$B$2</f>
        <v>基本登録シートの学校番号に入力して下さい</v>
      </c>
      <c r="K130" s="256"/>
      <c r="L130" s="256"/>
      <c r="M130" s="256"/>
      <c r="N130" s="256"/>
      <c r="O130" s="256"/>
      <c r="P130" s="256"/>
      <c r="Q130" s="256"/>
      <c r="R130" s="256"/>
      <c r="S130" s="256"/>
      <c r="T130" s="257"/>
      <c r="U130" s="83"/>
      <c r="V130" s="236"/>
      <c r="W130" s="237"/>
      <c r="X130" s="238"/>
    </row>
    <row r="131" spans="1:29" ht="9.75" customHeight="1">
      <c r="A131" s="186">
        <f>基本登録!$B$1</f>
        <v>0</v>
      </c>
      <c r="B131" s="187"/>
      <c r="C131" s="188"/>
      <c r="D131" s="252"/>
      <c r="E131" s="258" t="s">
        <v>0</v>
      </c>
      <c r="F131" s="254"/>
      <c r="G131" s="261" t="s">
        <v>20</v>
      </c>
      <c r="H131" s="262"/>
      <c r="I131" s="263"/>
      <c r="J131" s="267">
        <f>基本登録!$B$3</f>
        <v>0</v>
      </c>
      <c r="K131" s="268"/>
      <c r="L131" s="268"/>
      <c r="M131" s="268"/>
      <c r="N131" s="268"/>
      <c r="O131" s="268"/>
      <c r="P131" s="268"/>
      <c r="Q131" s="268"/>
      <c r="R131" s="268"/>
      <c r="S131" s="268"/>
      <c r="T131" s="269"/>
      <c r="U131" s="239"/>
      <c r="V131" s="240"/>
      <c r="W131" s="240"/>
      <c r="X131" s="240"/>
    </row>
    <row r="132" spans="1:29" ht="16.5" customHeight="1">
      <c r="A132" s="189"/>
      <c r="B132" s="190"/>
      <c r="C132" s="191"/>
      <c r="D132" s="252"/>
      <c r="E132" s="259"/>
      <c r="F132" s="254"/>
      <c r="G132" s="264"/>
      <c r="H132" s="265"/>
      <c r="I132" s="266"/>
      <c r="J132" s="270"/>
      <c r="K132" s="271"/>
      <c r="L132" s="271"/>
      <c r="M132" s="271"/>
      <c r="N132" s="271"/>
      <c r="O132" s="271"/>
      <c r="P132" s="271"/>
      <c r="Q132" s="271"/>
      <c r="R132" s="271"/>
      <c r="S132" s="271"/>
      <c r="T132" s="272"/>
      <c r="U132" s="241"/>
      <c r="V132" s="243" t="s">
        <v>19</v>
      </c>
      <c r="W132" s="245" t="s">
        <v>11</v>
      </c>
      <c r="X132" s="246"/>
    </row>
    <row r="133" spans="1:29" ht="27" customHeight="1">
      <c r="A133" s="192"/>
      <c r="B133" s="193"/>
      <c r="C133" s="194"/>
      <c r="D133" s="253"/>
      <c r="E133" s="260"/>
      <c r="F133" s="242"/>
      <c r="G133" s="273" t="s">
        <v>18</v>
      </c>
      <c r="H133" s="274"/>
      <c r="I133" s="275"/>
      <c r="J133" s="80" t="s">
        <v>32</v>
      </c>
      <c r="K133" s="81" t="s">
        <v>33</v>
      </c>
      <c r="L133" s="81" t="s">
        <v>34</v>
      </c>
      <c r="M133" s="81" t="s">
        <v>35</v>
      </c>
      <c r="N133" s="81" t="s">
        <v>36</v>
      </c>
      <c r="O133" s="81" t="s">
        <v>37</v>
      </c>
      <c r="P133" s="81" t="s">
        <v>38</v>
      </c>
      <c r="Q133" s="63" t="str">
        <f>IF(AC136="","",AC136)</f>
        <v/>
      </c>
      <c r="R133" s="81" t="s">
        <v>39</v>
      </c>
      <c r="S133" s="58"/>
      <c r="T133" s="59"/>
      <c r="U133" s="242"/>
      <c r="V133" s="244"/>
      <c r="W133" s="247"/>
      <c r="X133" s="248"/>
    </row>
    <row r="134" spans="1:29" ht="4.5" customHeight="1"/>
    <row r="135" spans="1:29" ht="21.75" customHeight="1">
      <c r="A135" s="66" t="s">
        <v>10</v>
      </c>
      <c r="B135" s="276" t="s">
        <v>9</v>
      </c>
      <c r="C135" s="277"/>
      <c r="D135" s="277"/>
      <c r="E135" s="277"/>
      <c r="F135" s="278"/>
      <c r="G135" s="85" t="s">
        <v>8</v>
      </c>
      <c r="H135" s="86"/>
      <c r="I135" s="279" t="str">
        <f>IFERROR(VLOOKUP(D128,基本登録!$B$8:$G$13,5,FALSE),"")</f>
        <v>予選</v>
      </c>
      <c r="J135" s="279"/>
      <c r="K135" s="279"/>
      <c r="L135" s="87"/>
      <c r="M135" s="292" t="str">
        <f>IFERROR(VLOOKUP(D128,基本登録!$B$8:$G$13,6,FALSE),"")</f>
        <v>準決勝</v>
      </c>
      <c r="N135" s="279"/>
      <c r="O135" s="279"/>
      <c r="P135" s="279"/>
      <c r="Q135" s="278"/>
      <c r="R135" s="91"/>
      <c r="S135" s="277"/>
      <c r="T135" s="277"/>
      <c r="U135" s="277"/>
      <c r="V135" s="92"/>
      <c r="W135" s="280" t="s">
        <v>7</v>
      </c>
      <c r="X135" s="281"/>
    </row>
    <row r="136" spans="1:29" ht="21.75" customHeight="1">
      <c r="A136" s="71" t="str">
        <f>基本登録!$A$16</f>
        <v>１</v>
      </c>
      <c r="B136" s="282" t="str">
        <f>IF('都総体（女子）'!AC136="","",VLOOKUP(AC136,都総体!$J:$O,4,FALSE))</f>
        <v/>
      </c>
      <c r="C136" s="283"/>
      <c r="D136" s="283"/>
      <c r="E136" s="283"/>
      <c r="F136" s="284"/>
      <c r="G136" s="72" t="str">
        <f>IF('都総体（女子）'!AC136="","",VLOOKUP(AC136,都総体!$J:$O,5,FALSE))</f>
        <v/>
      </c>
      <c r="H136" s="84"/>
      <c r="I136" s="84"/>
      <c r="J136" s="84"/>
      <c r="K136" s="57"/>
      <c r="L136" s="89"/>
      <c r="M136" s="84"/>
      <c r="N136" s="84"/>
      <c r="O136" s="84"/>
      <c r="P136" s="57"/>
      <c r="Q136" s="89"/>
      <c r="R136" s="84"/>
      <c r="S136" s="84"/>
      <c r="T136" s="84"/>
      <c r="U136" s="57"/>
      <c r="V136" s="89"/>
      <c r="W136" s="177"/>
      <c r="X136" s="179"/>
      <c r="Y136" s="75"/>
      <c r="AC136" s="54" t="str">
        <f>都総体!J14</f>
        <v/>
      </c>
    </row>
    <row r="137" spans="1:29" ht="21.75" customHeight="1">
      <c r="A137" s="66" t="str">
        <f>基本登録!$A$17</f>
        <v>２</v>
      </c>
      <c r="B137" s="282" t="str">
        <f>IF('都総体（女子）'!AC137="","",VLOOKUP(AC137,都総体!$J:$O,4,FALSE))</f>
        <v/>
      </c>
      <c r="C137" s="283"/>
      <c r="D137" s="283"/>
      <c r="E137" s="283"/>
      <c r="F137" s="284"/>
      <c r="G137" s="72" t="str">
        <f>IF('都総体（女子）'!AC137="","",VLOOKUP(AC137,都総体!$J:$O,5,FALSE))</f>
        <v/>
      </c>
      <c r="H137" s="84"/>
      <c r="I137" s="84"/>
      <c r="J137" s="84"/>
      <c r="K137" s="57"/>
      <c r="L137" s="89"/>
      <c r="M137" s="84"/>
      <c r="N137" s="84"/>
      <c r="O137" s="84"/>
      <c r="P137" s="57"/>
      <c r="Q137" s="89"/>
      <c r="R137" s="84"/>
      <c r="S137" s="84"/>
      <c r="T137" s="84"/>
      <c r="U137" s="57"/>
      <c r="V137" s="89"/>
      <c r="W137" s="177"/>
      <c r="X137" s="179"/>
    </row>
    <row r="138" spans="1:29" ht="21.75" customHeight="1">
      <c r="A138" s="66" t="str">
        <f>基本登録!$A$18</f>
        <v>３</v>
      </c>
      <c r="B138" s="282" t="str">
        <f>IF('都総体（女子）'!AC138="","",VLOOKUP(AC138,都総体!$J:$O,4,FALSE))</f>
        <v/>
      </c>
      <c r="C138" s="283"/>
      <c r="D138" s="283"/>
      <c r="E138" s="283"/>
      <c r="F138" s="284"/>
      <c r="G138" s="72" t="str">
        <f>IF('都総体（女子）'!AC138="","",VLOOKUP(AC138,都総体!$J:$O,5,FALSE))</f>
        <v/>
      </c>
      <c r="H138" s="84"/>
      <c r="I138" s="84"/>
      <c r="J138" s="84"/>
      <c r="K138" s="57"/>
      <c r="L138" s="89"/>
      <c r="M138" s="84"/>
      <c r="N138" s="84"/>
      <c r="O138" s="84"/>
      <c r="P138" s="57"/>
      <c r="Q138" s="89"/>
      <c r="R138" s="84"/>
      <c r="S138" s="84"/>
      <c r="T138" s="84"/>
      <c r="U138" s="57"/>
      <c r="V138" s="89"/>
      <c r="W138" s="177"/>
      <c r="X138" s="179"/>
    </row>
    <row r="139" spans="1:29" ht="21.75" customHeight="1">
      <c r="A139" s="66" t="str">
        <f>基本登録!$A$19</f>
        <v>４</v>
      </c>
      <c r="B139" s="282" t="str">
        <f>IF('都総体（女子）'!AC139="","",VLOOKUP(AC139,都総体!$J:$O,4,FALSE))</f>
        <v/>
      </c>
      <c r="C139" s="283"/>
      <c r="D139" s="283"/>
      <c r="E139" s="283"/>
      <c r="F139" s="284"/>
      <c r="G139" s="72" t="str">
        <f>IF('都総体（女子）'!AC139="","",VLOOKUP(AC139,都総体!$J:$O,5,FALSE))</f>
        <v/>
      </c>
      <c r="H139" s="84"/>
      <c r="I139" s="84"/>
      <c r="J139" s="84"/>
      <c r="K139" s="57"/>
      <c r="L139" s="89"/>
      <c r="M139" s="84"/>
      <c r="N139" s="84"/>
      <c r="O139" s="84"/>
      <c r="P139" s="57"/>
      <c r="Q139" s="89"/>
      <c r="R139" s="84"/>
      <c r="S139" s="84"/>
      <c r="T139" s="84"/>
      <c r="U139" s="57"/>
      <c r="V139" s="89"/>
      <c r="W139" s="177"/>
      <c r="X139" s="179"/>
    </row>
    <row r="140" spans="1:29" ht="21.75" customHeight="1">
      <c r="A140" s="66" t="str">
        <f>基本登録!$A$20</f>
        <v>５</v>
      </c>
      <c r="B140" s="282" t="str">
        <f>IF('都総体（女子）'!AC140="","",VLOOKUP(AC140,都総体!$J:$O,4,FALSE))</f>
        <v/>
      </c>
      <c r="C140" s="283"/>
      <c r="D140" s="283"/>
      <c r="E140" s="283"/>
      <c r="F140" s="284"/>
      <c r="G140" s="72" t="str">
        <f>IF('都総体（女子）'!AC140="","",VLOOKUP(AC140,都総体!$J:$O,5,FALSE))</f>
        <v/>
      </c>
      <c r="H140" s="84"/>
      <c r="I140" s="84"/>
      <c r="J140" s="84"/>
      <c r="K140" s="57"/>
      <c r="L140" s="89"/>
      <c r="M140" s="84"/>
      <c r="N140" s="84"/>
      <c r="O140" s="84"/>
      <c r="P140" s="57"/>
      <c r="Q140" s="89"/>
      <c r="R140" s="84"/>
      <c r="S140" s="84"/>
      <c r="T140" s="84"/>
      <c r="U140" s="57"/>
      <c r="V140" s="89"/>
      <c r="W140" s="177"/>
      <c r="X140" s="179"/>
    </row>
    <row r="141" spans="1:29" ht="21.75" customHeight="1">
      <c r="A141" s="66" t="str">
        <f>基本登録!$A$21</f>
        <v>補</v>
      </c>
      <c r="B141" s="282" t="str">
        <f>IF('都総体（女子）'!AC141="","",VLOOKUP(AC141,都総体!$J:$O,4,FALSE))</f>
        <v/>
      </c>
      <c r="C141" s="283"/>
      <c r="D141" s="283"/>
      <c r="E141" s="283"/>
      <c r="F141" s="284"/>
      <c r="G141" s="72" t="str">
        <f>IF('都総体（女子）'!AC141="","",VLOOKUP(AC141,都総体!$J:$O,5,FALSE))</f>
        <v/>
      </c>
      <c r="H141" s="66"/>
      <c r="I141" s="66"/>
      <c r="J141" s="66"/>
      <c r="K141" s="88"/>
      <c r="L141" s="89"/>
      <c r="M141" s="66"/>
      <c r="N141" s="66"/>
      <c r="O141" s="66"/>
      <c r="P141" s="88"/>
      <c r="Q141" s="89"/>
      <c r="R141" s="66"/>
      <c r="S141" s="66"/>
      <c r="T141" s="66"/>
      <c r="U141" s="88"/>
      <c r="V141" s="89"/>
      <c r="W141" s="177"/>
      <c r="X141" s="179"/>
    </row>
    <row r="142" spans="1:29" ht="19.5" customHeight="1">
      <c r="A142" s="177"/>
      <c r="B142" s="285"/>
      <c r="C142" s="285"/>
      <c r="D142" s="285"/>
      <c r="E142" s="285"/>
      <c r="F142" s="285"/>
      <c r="G142" s="286"/>
      <c r="H142" s="280" t="s">
        <v>5</v>
      </c>
      <c r="I142" s="287"/>
      <c r="J142" s="287"/>
      <c r="K142" s="287"/>
      <c r="L142" s="89"/>
      <c r="M142" s="280" t="s">
        <v>5</v>
      </c>
      <c r="N142" s="287"/>
      <c r="O142" s="287"/>
      <c r="P142" s="287"/>
      <c r="Q142" s="89"/>
      <c r="R142" s="280" t="s">
        <v>5</v>
      </c>
      <c r="S142" s="287"/>
      <c r="T142" s="287"/>
      <c r="U142" s="287"/>
      <c r="V142" s="89"/>
      <c r="W142" s="177"/>
      <c r="X142" s="179"/>
    </row>
    <row r="143" spans="1:29" ht="24.75" customHeight="1">
      <c r="A143" s="276" t="s">
        <v>4</v>
      </c>
      <c r="B143" s="279"/>
      <c r="C143" s="279"/>
      <c r="D143" s="279"/>
      <c r="E143" s="279"/>
      <c r="F143" s="279"/>
      <c r="G143" s="278"/>
      <c r="H143" s="177"/>
      <c r="I143" s="178"/>
      <c r="J143" s="178"/>
      <c r="K143" s="178"/>
      <c r="L143" s="179"/>
      <c r="M143" s="177"/>
      <c r="N143" s="178"/>
      <c r="O143" s="178"/>
      <c r="P143" s="178"/>
      <c r="Q143" s="179"/>
      <c r="R143" s="177"/>
      <c r="S143" s="178"/>
      <c r="T143" s="178"/>
      <c r="U143" s="178"/>
      <c r="V143" s="179"/>
      <c r="W143" s="177"/>
      <c r="X143" s="179"/>
    </row>
    <row r="144" spans="1:29" ht="4.5" customHeight="1">
      <c r="A144" s="288"/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</row>
    <row r="145" spans="1:29">
      <c r="A145" s="229" t="s">
        <v>63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30"/>
      <c r="R145" s="231" t="s">
        <v>3</v>
      </c>
      <c r="S145" s="231"/>
      <c r="T145" s="231"/>
      <c r="U145" s="231"/>
      <c r="V145" s="231"/>
      <c r="W145" s="231"/>
      <c r="X145" s="231"/>
    </row>
    <row r="146" spans="1:29">
      <c r="A146" s="229" t="s">
        <v>2</v>
      </c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90"/>
      <c r="R146" s="231"/>
      <c r="S146" s="231"/>
      <c r="T146" s="231"/>
      <c r="U146" s="231"/>
      <c r="V146" s="231"/>
      <c r="W146" s="231"/>
      <c r="X146" s="231"/>
    </row>
    <row r="147" spans="1:29" ht="39.75" customHeight="1"/>
    <row r="148" spans="1:29" ht="34.5" customHeight="1"/>
    <row r="149" spans="1:29" ht="24.75" customHeight="1">
      <c r="A149" s="169" t="s">
        <v>12</v>
      </c>
      <c r="B149" s="169"/>
      <c r="C149" s="169"/>
      <c r="D149" s="172" t="str">
        <f>$D$2</f>
        <v>基本登録シートの年度に入力して下さい</v>
      </c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3"/>
      <c r="V149" s="249" t="s">
        <v>24</v>
      </c>
      <c r="W149" s="250"/>
      <c r="X149" s="251"/>
    </row>
    <row r="150" spans="1:29" ht="26.25" customHeight="1">
      <c r="A150" s="170"/>
      <c r="B150" s="170"/>
      <c r="C150" s="170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3"/>
      <c r="V150" s="233" t="str">
        <f>IF(VLOOKUP(AC157,都総体!$J:$O,2,FALSE)="","",VLOOKUP(AC157,都総体!$J:$O,2,FALSE))</f>
        <v/>
      </c>
      <c r="W150" s="234"/>
      <c r="X150" s="235"/>
    </row>
    <row r="151" spans="1:29" ht="27" customHeight="1">
      <c r="A151" s="177" t="s">
        <v>23</v>
      </c>
      <c r="B151" s="178"/>
      <c r="C151" s="179"/>
      <c r="D151" s="241"/>
      <c r="E151" s="82" t="s">
        <v>22</v>
      </c>
      <c r="F151" s="241"/>
      <c r="G151" s="249" t="s">
        <v>21</v>
      </c>
      <c r="H151" s="250"/>
      <c r="I151" s="251"/>
      <c r="J151" s="255" t="str">
        <f>基本登録!$B$2</f>
        <v>基本登録シートの学校番号に入力して下さい</v>
      </c>
      <c r="K151" s="256"/>
      <c r="L151" s="256"/>
      <c r="M151" s="256"/>
      <c r="N151" s="256"/>
      <c r="O151" s="256"/>
      <c r="P151" s="256"/>
      <c r="Q151" s="256"/>
      <c r="R151" s="256"/>
      <c r="S151" s="256"/>
      <c r="T151" s="257"/>
      <c r="U151" s="83"/>
      <c r="V151" s="236"/>
      <c r="W151" s="237"/>
      <c r="X151" s="238"/>
    </row>
    <row r="152" spans="1:29" ht="9.75" customHeight="1">
      <c r="A152" s="186">
        <f>基本登録!$B$1</f>
        <v>0</v>
      </c>
      <c r="B152" s="187"/>
      <c r="C152" s="188"/>
      <c r="D152" s="252"/>
      <c r="E152" s="258" t="s">
        <v>0</v>
      </c>
      <c r="F152" s="254"/>
      <c r="G152" s="261" t="s">
        <v>20</v>
      </c>
      <c r="H152" s="262"/>
      <c r="I152" s="263"/>
      <c r="J152" s="267">
        <f>基本登録!$B$3</f>
        <v>0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9"/>
      <c r="U152" s="239"/>
      <c r="V152" s="240"/>
      <c r="W152" s="240"/>
      <c r="X152" s="240"/>
    </row>
    <row r="153" spans="1:29" ht="16.5" customHeight="1">
      <c r="A153" s="189"/>
      <c r="B153" s="190"/>
      <c r="C153" s="191"/>
      <c r="D153" s="252"/>
      <c r="E153" s="259"/>
      <c r="F153" s="254"/>
      <c r="G153" s="264"/>
      <c r="H153" s="265"/>
      <c r="I153" s="266"/>
      <c r="J153" s="270"/>
      <c r="K153" s="271"/>
      <c r="L153" s="271"/>
      <c r="M153" s="271"/>
      <c r="N153" s="271"/>
      <c r="O153" s="271"/>
      <c r="P153" s="271"/>
      <c r="Q153" s="271"/>
      <c r="R153" s="271"/>
      <c r="S153" s="271"/>
      <c r="T153" s="272"/>
      <c r="U153" s="241"/>
      <c r="V153" s="243" t="s">
        <v>19</v>
      </c>
      <c r="W153" s="245" t="s">
        <v>11</v>
      </c>
      <c r="X153" s="246"/>
    </row>
    <row r="154" spans="1:29" ht="27" customHeight="1">
      <c r="A154" s="192"/>
      <c r="B154" s="193"/>
      <c r="C154" s="194"/>
      <c r="D154" s="253"/>
      <c r="E154" s="260"/>
      <c r="F154" s="242"/>
      <c r="G154" s="273" t="s">
        <v>18</v>
      </c>
      <c r="H154" s="274"/>
      <c r="I154" s="275"/>
      <c r="J154" s="80" t="s">
        <v>32</v>
      </c>
      <c r="K154" s="81" t="s">
        <v>33</v>
      </c>
      <c r="L154" s="81" t="s">
        <v>34</v>
      </c>
      <c r="M154" s="81" t="s">
        <v>35</v>
      </c>
      <c r="N154" s="81" t="s">
        <v>36</v>
      </c>
      <c r="O154" s="81" t="s">
        <v>37</v>
      </c>
      <c r="P154" s="81" t="s">
        <v>38</v>
      </c>
      <c r="Q154" s="63" t="str">
        <f>IF(AC157="","",AC157)</f>
        <v/>
      </c>
      <c r="R154" s="81" t="s">
        <v>39</v>
      </c>
      <c r="S154" s="58"/>
      <c r="T154" s="59"/>
      <c r="U154" s="242"/>
      <c r="V154" s="244"/>
      <c r="W154" s="247"/>
      <c r="X154" s="248"/>
    </row>
    <row r="155" spans="1:29" ht="4.5" customHeight="1"/>
    <row r="156" spans="1:29" ht="21.75" customHeight="1">
      <c r="A156" s="66" t="s">
        <v>10</v>
      </c>
      <c r="B156" s="276" t="s">
        <v>9</v>
      </c>
      <c r="C156" s="277"/>
      <c r="D156" s="277"/>
      <c r="E156" s="277"/>
      <c r="F156" s="278"/>
      <c r="G156" s="85" t="s">
        <v>8</v>
      </c>
      <c r="H156" s="86"/>
      <c r="I156" s="279" t="str">
        <f>IFERROR(VLOOKUP(D149,基本登録!$B$8:$G$13,5,FALSE),"")</f>
        <v>予選</v>
      </c>
      <c r="J156" s="279"/>
      <c r="K156" s="279"/>
      <c r="L156" s="87"/>
      <c r="M156" s="292" t="str">
        <f>IFERROR(VLOOKUP(D149,基本登録!$B$8:$G$13,6,FALSE),"")</f>
        <v>準決勝</v>
      </c>
      <c r="N156" s="279"/>
      <c r="O156" s="279"/>
      <c r="P156" s="279"/>
      <c r="Q156" s="278"/>
      <c r="R156" s="91"/>
      <c r="S156" s="277"/>
      <c r="T156" s="277"/>
      <c r="U156" s="277"/>
      <c r="V156" s="92"/>
      <c r="W156" s="280" t="s">
        <v>7</v>
      </c>
      <c r="X156" s="281"/>
    </row>
    <row r="157" spans="1:29" ht="21.75" customHeight="1">
      <c r="A157" s="71" t="str">
        <f>基本登録!$A$16</f>
        <v>１</v>
      </c>
      <c r="B157" s="282" t="str">
        <f>IF('都総体（女子）'!AC157="","",VLOOKUP(AC157,都総体!$J:$O,4,FALSE))</f>
        <v/>
      </c>
      <c r="C157" s="283"/>
      <c r="D157" s="283"/>
      <c r="E157" s="283"/>
      <c r="F157" s="284"/>
      <c r="G157" s="72" t="str">
        <f>IF('都総体（女子）'!AC157="","",VLOOKUP(AC157,都総体!$J:$O,5,FALSE))</f>
        <v/>
      </c>
      <c r="H157" s="84"/>
      <c r="I157" s="84"/>
      <c r="J157" s="84"/>
      <c r="K157" s="57"/>
      <c r="L157" s="89"/>
      <c r="M157" s="84"/>
      <c r="N157" s="84"/>
      <c r="O157" s="84"/>
      <c r="P157" s="57"/>
      <c r="Q157" s="89"/>
      <c r="R157" s="84"/>
      <c r="S157" s="84"/>
      <c r="T157" s="84"/>
      <c r="U157" s="57"/>
      <c r="V157" s="89"/>
      <c r="W157" s="177"/>
      <c r="X157" s="179"/>
      <c r="Y157" s="75"/>
      <c r="AC157" s="54" t="str">
        <f>都総体!J15</f>
        <v/>
      </c>
    </row>
    <row r="158" spans="1:29" ht="21.75" customHeight="1">
      <c r="A158" s="66" t="str">
        <f>基本登録!$A$17</f>
        <v>２</v>
      </c>
      <c r="B158" s="282" t="str">
        <f>IF('都総体（女子）'!AC158="","",VLOOKUP(AC158,都総体!$J:$O,4,FALSE))</f>
        <v/>
      </c>
      <c r="C158" s="283"/>
      <c r="D158" s="283"/>
      <c r="E158" s="283"/>
      <c r="F158" s="284"/>
      <c r="G158" s="72" t="str">
        <f>IF('都総体（女子）'!AC158="","",VLOOKUP(AC158,都総体!$J:$O,5,FALSE))</f>
        <v/>
      </c>
      <c r="H158" s="84"/>
      <c r="I158" s="84"/>
      <c r="J158" s="84"/>
      <c r="K158" s="57"/>
      <c r="L158" s="89"/>
      <c r="M158" s="84"/>
      <c r="N158" s="84"/>
      <c r="O158" s="84"/>
      <c r="P158" s="57"/>
      <c r="Q158" s="89"/>
      <c r="R158" s="84"/>
      <c r="S158" s="84"/>
      <c r="T158" s="84"/>
      <c r="U158" s="57"/>
      <c r="V158" s="89"/>
      <c r="W158" s="177"/>
      <c r="X158" s="179"/>
    </row>
    <row r="159" spans="1:29" ht="21.75" customHeight="1">
      <c r="A159" s="66" t="str">
        <f>基本登録!$A$18</f>
        <v>３</v>
      </c>
      <c r="B159" s="282" t="str">
        <f>IF('都総体（女子）'!AC159="","",VLOOKUP(AC159,都総体!$J:$O,4,FALSE))</f>
        <v/>
      </c>
      <c r="C159" s="283"/>
      <c r="D159" s="283"/>
      <c r="E159" s="283"/>
      <c r="F159" s="284"/>
      <c r="G159" s="72" t="str">
        <f>IF('都総体（女子）'!AC159="","",VLOOKUP(AC159,都総体!$J:$O,5,FALSE))</f>
        <v/>
      </c>
      <c r="H159" s="84"/>
      <c r="I159" s="84"/>
      <c r="J159" s="84"/>
      <c r="K159" s="57"/>
      <c r="L159" s="89"/>
      <c r="M159" s="84"/>
      <c r="N159" s="84"/>
      <c r="O159" s="84"/>
      <c r="P159" s="57"/>
      <c r="Q159" s="89"/>
      <c r="R159" s="84"/>
      <c r="S159" s="84"/>
      <c r="T159" s="84"/>
      <c r="U159" s="57"/>
      <c r="V159" s="89"/>
      <c r="W159" s="177"/>
      <c r="X159" s="179"/>
    </row>
    <row r="160" spans="1:29" ht="21.75" customHeight="1">
      <c r="A160" s="66" t="str">
        <f>基本登録!$A$19</f>
        <v>４</v>
      </c>
      <c r="B160" s="282" t="str">
        <f>IF('都総体（女子）'!AC160="","",VLOOKUP(AC160,都総体!$J:$O,4,FALSE))</f>
        <v/>
      </c>
      <c r="C160" s="283"/>
      <c r="D160" s="283"/>
      <c r="E160" s="283"/>
      <c r="F160" s="284"/>
      <c r="G160" s="72" t="str">
        <f>IF('都総体（女子）'!AC160="","",VLOOKUP(AC160,都総体!$J:$O,5,FALSE))</f>
        <v/>
      </c>
      <c r="H160" s="84"/>
      <c r="I160" s="84"/>
      <c r="J160" s="84"/>
      <c r="K160" s="57"/>
      <c r="L160" s="89"/>
      <c r="M160" s="84"/>
      <c r="N160" s="84"/>
      <c r="O160" s="84"/>
      <c r="P160" s="57"/>
      <c r="Q160" s="89"/>
      <c r="R160" s="84"/>
      <c r="S160" s="84"/>
      <c r="T160" s="84"/>
      <c r="U160" s="57"/>
      <c r="V160" s="89"/>
      <c r="W160" s="177"/>
      <c r="X160" s="179"/>
    </row>
    <row r="161" spans="1:24" ht="21.75" customHeight="1">
      <c r="A161" s="66" t="str">
        <f>基本登録!$A$20</f>
        <v>５</v>
      </c>
      <c r="B161" s="282" t="str">
        <f>IF('都総体（女子）'!AC161="","",VLOOKUP(AC161,都総体!$J:$O,4,FALSE))</f>
        <v/>
      </c>
      <c r="C161" s="283"/>
      <c r="D161" s="283"/>
      <c r="E161" s="283"/>
      <c r="F161" s="284"/>
      <c r="G161" s="72" t="str">
        <f>IF('都総体（女子）'!AC161="","",VLOOKUP(AC161,都総体!$J:$O,5,FALSE))</f>
        <v/>
      </c>
      <c r="H161" s="84"/>
      <c r="I161" s="84"/>
      <c r="J161" s="84"/>
      <c r="K161" s="57"/>
      <c r="L161" s="89"/>
      <c r="M161" s="84"/>
      <c r="N161" s="84"/>
      <c r="O161" s="84"/>
      <c r="P161" s="57"/>
      <c r="Q161" s="89"/>
      <c r="R161" s="84"/>
      <c r="S161" s="84"/>
      <c r="T161" s="84"/>
      <c r="U161" s="57"/>
      <c r="V161" s="89"/>
      <c r="W161" s="177"/>
      <c r="X161" s="179"/>
    </row>
    <row r="162" spans="1:24" ht="21.75" customHeight="1">
      <c r="A162" s="66" t="str">
        <f>基本登録!$A$21</f>
        <v>補</v>
      </c>
      <c r="B162" s="282" t="str">
        <f>IF('都総体（女子）'!AC162="","",VLOOKUP(AC162,都総体!$J:$O,4,FALSE))</f>
        <v/>
      </c>
      <c r="C162" s="283"/>
      <c r="D162" s="283"/>
      <c r="E162" s="283"/>
      <c r="F162" s="284"/>
      <c r="G162" s="72" t="str">
        <f>IF('都総体（女子）'!AC162="","",VLOOKUP(AC162,都総体!$J:$O,5,FALSE))</f>
        <v/>
      </c>
      <c r="H162" s="66"/>
      <c r="I162" s="66"/>
      <c r="J162" s="66"/>
      <c r="K162" s="88"/>
      <c r="L162" s="89"/>
      <c r="M162" s="66"/>
      <c r="N162" s="66"/>
      <c r="O162" s="66"/>
      <c r="P162" s="88"/>
      <c r="Q162" s="89"/>
      <c r="R162" s="66"/>
      <c r="S162" s="66"/>
      <c r="T162" s="66"/>
      <c r="U162" s="88"/>
      <c r="V162" s="89"/>
      <c r="W162" s="177"/>
      <c r="X162" s="179"/>
    </row>
    <row r="163" spans="1:24" ht="19.5" customHeight="1">
      <c r="A163" s="177"/>
      <c r="B163" s="285"/>
      <c r="C163" s="285"/>
      <c r="D163" s="285"/>
      <c r="E163" s="285"/>
      <c r="F163" s="285"/>
      <c r="G163" s="286"/>
      <c r="H163" s="280" t="s">
        <v>5</v>
      </c>
      <c r="I163" s="287"/>
      <c r="J163" s="287"/>
      <c r="K163" s="287"/>
      <c r="L163" s="89"/>
      <c r="M163" s="280" t="s">
        <v>5</v>
      </c>
      <c r="N163" s="287"/>
      <c r="O163" s="287"/>
      <c r="P163" s="287"/>
      <c r="Q163" s="89"/>
      <c r="R163" s="280" t="s">
        <v>5</v>
      </c>
      <c r="S163" s="287"/>
      <c r="T163" s="287"/>
      <c r="U163" s="287"/>
      <c r="V163" s="89"/>
      <c r="W163" s="177"/>
      <c r="X163" s="179"/>
    </row>
    <row r="164" spans="1:24" ht="24.75" customHeight="1">
      <c r="A164" s="276" t="s">
        <v>4</v>
      </c>
      <c r="B164" s="279"/>
      <c r="C164" s="279"/>
      <c r="D164" s="279"/>
      <c r="E164" s="279"/>
      <c r="F164" s="279"/>
      <c r="G164" s="278"/>
      <c r="H164" s="177"/>
      <c r="I164" s="178"/>
      <c r="J164" s="178"/>
      <c r="K164" s="178"/>
      <c r="L164" s="179"/>
      <c r="M164" s="177"/>
      <c r="N164" s="178"/>
      <c r="O164" s="178"/>
      <c r="P164" s="178"/>
      <c r="Q164" s="179"/>
      <c r="R164" s="177"/>
      <c r="S164" s="178"/>
      <c r="T164" s="178"/>
      <c r="U164" s="178"/>
      <c r="V164" s="179"/>
      <c r="W164" s="177"/>
      <c r="X164" s="179"/>
    </row>
    <row r="165" spans="1:24" ht="4.5" customHeight="1">
      <c r="A165" s="288"/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</row>
    <row r="166" spans="1:24">
      <c r="A166" s="229" t="s">
        <v>63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30"/>
      <c r="R166" s="231" t="s">
        <v>3</v>
      </c>
      <c r="S166" s="231"/>
      <c r="T166" s="231"/>
      <c r="U166" s="231"/>
      <c r="V166" s="231"/>
      <c r="W166" s="231"/>
      <c r="X166" s="231"/>
    </row>
    <row r="167" spans="1:24">
      <c r="A167" s="229" t="s">
        <v>2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90"/>
      <c r="R167" s="231"/>
      <c r="S167" s="231"/>
      <c r="T167" s="231"/>
      <c r="U167" s="231"/>
      <c r="V167" s="231"/>
      <c r="W167" s="231"/>
      <c r="X167" s="231"/>
    </row>
    <row r="168" spans="1:24" ht="39.75" customHeight="1"/>
    <row r="169" spans="1:24" ht="34.5" customHeight="1"/>
    <row r="170" spans="1:24" ht="24.75" customHeight="1">
      <c r="A170" s="169" t="s">
        <v>12</v>
      </c>
      <c r="B170" s="169"/>
      <c r="C170" s="169"/>
      <c r="D170" s="172" t="str">
        <f>$D$2</f>
        <v>基本登録シートの年度に入力して下さい</v>
      </c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3"/>
      <c r="V170" s="249" t="s">
        <v>24</v>
      </c>
      <c r="W170" s="250"/>
      <c r="X170" s="251"/>
    </row>
    <row r="171" spans="1:24" ht="26.25" customHeight="1">
      <c r="A171" s="170"/>
      <c r="B171" s="170"/>
      <c r="C171" s="170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3"/>
      <c r="V171" s="233" t="str">
        <f>IF(VLOOKUP(AC178,都総体!$J:$O,2,FALSE)="","",VLOOKUP(AC178,都総体!$J:$O,2,FALSE))</f>
        <v/>
      </c>
      <c r="W171" s="234"/>
      <c r="X171" s="235"/>
    </row>
    <row r="172" spans="1:24" ht="27" customHeight="1">
      <c r="A172" s="177" t="s">
        <v>23</v>
      </c>
      <c r="B172" s="178"/>
      <c r="C172" s="179"/>
      <c r="D172" s="241"/>
      <c r="E172" s="82" t="s">
        <v>22</v>
      </c>
      <c r="F172" s="241"/>
      <c r="G172" s="249" t="s">
        <v>21</v>
      </c>
      <c r="H172" s="250"/>
      <c r="I172" s="251"/>
      <c r="J172" s="255" t="str">
        <f>基本登録!$B$2</f>
        <v>基本登録シートの学校番号に入力して下さい</v>
      </c>
      <c r="K172" s="256"/>
      <c r="L172" s="256"/>
      <c r="M172" s="256"/>
      <c r="N172" s="256"/>
      <c r="O172" s="256"/>
      <c r="P172" s="256"/>
      <c r="Q172" s="256"/>
      <c r="R172" s="256"/>
      <c r="S172" s="256"/>
      <c r="T172" s="257"/>
      <c r="U172" s="83"/>
      <c r="V172" s="236"/>
      <c r="W172" s="237"/>
      <c r="X172" s="238"/>
    </row>
    <row r="173" spans="1:24" ht="9.75" customHeight="1">
      <c r="A173" s="186">
        <f>基本登録!$B$1</f>
        <v>0</v>
      </c>
      <c r="B173" s="187"/>
      <c r="C173" s="188"/>
      <c r="D173" s="252"/>
      <c r="E173" s="258" t="s">
        <v>0</v>
      </c>
      <c r="F173" s="254"/>
      <c r="G173" s="261" t="s">
        <v>20</v>
      </c>
      <c r="H173" s="262"/>
      <c r="I173" s="263"/>
      <c r="J173" s="267">
        <f>基本登録!$B$3</f>
        <v>0</v>
      </c>
      <c r="K173" s="268"/>
      <c r="L173" s="268"/>
      <c r="M173" s="268"/>
      <c r="N173" s="268"/>
      <c r="O173" s="268"/>
      <c r="P173" s="268"/>
      <c r="Q173" s="268"/>
      <c r="R173" s="268"/>
      <c r="S173" s="268"/>
      <c r="T173" s="269"/>
      <c r="U173" s="239"/>
      <c r="V173" s="240"/>
      <c r="W173" s="240"/>
      <c r="X173" s="240"/>
    </row>
    <row r="174" spans="1:24" ht="16.5" customHeight="1">
      <c r="A174" s="189"/>
      <c r="B174" s="190"/>
      <c r="C174" s="191"/>
      <c r="D174" s="252"/>
      <c r="E174" s="259"/>
      <c r="F174" s="254"/>
      <c r="G174" s="264"/>
      <c r="H174" s="265"/>
      <c r="I174" s="266"/>
      <c r="J174" s="270"/>
      <c r="K174" s="271"/>
      <c r="L174" s="271"/>
      <c r="M174" s="271"/>
      <c r="N174" s="271"/>
      <c r="O174" s="271"/>
      <c r="P174" s="271"/>
      <c r="Q174" s="271"/>
      <c r="R174" s="271"/>
      <c r="S174" s="271"/>
      <c r="T174" s="272"/>
      <c r="U174" s="241"/>
      <c r="V174" s="243" t="s">
        <v>19</v>
      </c>
      <c r="W174" s="245" t="s">
        <v>11</v>
      </c>
      <c r="X174" s="246"/>
    </row>
    <row r="175" spans="1:24" ht="27" customHeight="1">
      <c r="A175" s="192"/>
      <c r="B175" s="193"/>
      <c r="C175" s="194"/>
      <c r="D175" s="253"/>
      <c r="E175" s="260"/>
      <c r="F175" s="242"/>
      <c r="G175" s="273" t="s">
        <v>18</v>
      </c>
      <c r="H175" s="274"/>
      <c r="I175" s="275"/>
      <c r="J175" s="80" t="s">
        <v>32</v>
      </c>
      <c r="K175" s="81" t="s">
        <v>33</v>
      </c>
      <c r="L175" s="81" t="s">
        <v>34</v>
      </c>
      <c r="M175" s="81" t="s">
        <v>35</v>
      </c>
      <c r="N175" s="81" t="s">
        <v>36</v>
      </c>
      <c r="O175" s="81" t="s">
        <v>37</v>
      </c>
      <c r="P175" s="81" t="s">
        <v>38</v>
      </c>
      <c r="Q175" s="63" t="str">
        <f>IF(AC178="","",AC178)</f>
        <v/>
      </c>
      <c r="R175" s="81" t="s">
        <v>39</v>
      </c>
      <c r="S175" s="58"/>
      <c r="T175" s="59"/>
      <c r="U175" s="242"/>
      <c r="V175" s="244"/>
      <c r="W175" s="247"/>
      <c r="X175" s="248"/>
    </row>
    <row r="176" spans="1:24" ht="4.5" customHeight="1"/>
    <row r="177" spans="1:29" ht="21.75" customHeight="1">
      <c r="A177" s="66" t="s">
        <v>10</v>
      </c>
      <c r="B177" s="276" t="s">
        <v>9</v>
      </c>
      <c r="C177" s="277"/>
      <c r="D177" s="277"/>
      <c r="E177" s="277"/>
      <c r="F177" s="278"/>
      <c r="G177" s="85" t="s">
        <v>8</v>
      </c>
      <c r="H177" s="86"/>
      <c r="I177" s="279" t="str">
        <f>IFERROR(VLOOKUP(D170,基本登録!$B$8:$G$13,5,FALSE),"")</f>
        <v>予選</v>
      </c>
      <c r="J177" s="279"/>
      <c r="K177" s="279"/>
      <c r="L177" s="87"/>
      <c r="M177" s="292" t="str">
        <f>IFERROR(VLOOKUP(D170,基本登録!$B$8:$G$13,6,FALSE),"")</f>
        <v>準決勝</v>
      </c>
      <c r="N177" s="279"/>
      <c r="O177" s="279"/>
      <c r="P177" s="279"/>
      <c r="Q177" s="278"/>
      <c r="R177" s="91"/>
      <c r="S177" s="277"/>
      <c r="T177" s="277"/>
      <c r="U177" s="277"/>
      <c r="V177" s="92"/>
      <c r="W177" s="280" t="s">
        <v>7</v>
      </c>
      <c r="X177" s="281"/>
    </row>
    <row r="178" spans="1:29" ht="21.75" customHeight="1">
      <c r="A178" s="71" t="str">
        <f>基本登録!$A$16</f>
        <v>１</v>
      </c>
      <c r="B178" s="282" t="str">
        <f>IF('都総体（女子）'!AC178="","",VLOOKUP(AC178,都総体!$J:$O,4,FALSE))</f>
        <v/>
      </c>
      <c r="C178" s="283"/>
      <c r="D178" s="283"/>
      <c r="E178" s="283"/>
      <c r="F178" s="284"/>
      <c r="G178" s="72" t="str">
        <f>IF('都総体（女子）'!AC178="","",VLOOKUP(AC178,都総体!$J:$O,5,FALSE))</f>
        <v/>
      </c>
      <c r="H178" s="84"/>
      <c r="I178" s="84"/>
      <c r="J178" s="84"/>
      <c r="K178" s="57"/>
      <c r="L178" s="89"/>
      <c r="M178" s="84"/>
      <c r="N178" s="84"/>
      <c r="O178" s="84"/>
      <c r="P178" s="57"/>
      <c r="Q178" s="89"/>
      <c r="R178" s="84"/>
      <c r="S178" s="84"/>
      <c r="T178" s="84"/>
      <c r="U178" s="57"/>
      <c r="V178" s="89"/>
      <c r="W178" s="177"/>
      <c r="X178" s="179"/>
      <c r="Y178" s="75"/>
      <c r="AC178" s="54" t="str">
        <f>都総体!J16</f>
        <v/>
      </c>
    </row>
    <row r="179" spans="1:29" ht="21.75" customHeight="1">
      <c r="A179" s="66" t="str">
        <f>基本登録!$A$17</f>
        <v>２</v>
      </c>
      <c r="B179" s="282" t="str">
        <f>IF('都総体（女子）'!AC179="","",VLOOKUP(AC179,都総体!$J:$O,4,FALSE))</f>
        <v/>
      </c>
      <c r="C179" s="283"/>
      <c r="D179" s="283"/>
      <c r="E179" s="283"/>
      <c r="F179" s="284"/>
      <c r="G179" s="72" t="str">
        <f>IF('都総体（女子）'!AC179="","",VLOOKUP(AC179,都総体!$J:$O,5,FALSE))</f>
        <v/>
      </c>
      <c r="H179" s="84"/>
      <c r="I179" s="84"/>
      <c r="J179" s="84"/>
      <c r="K179" s="57"/>
      <c r="L179" s="89"/>
      <c r="M179" s="84"/>
      <c r="N179" s="84"/>
      <c r="O179" s="84"/>
      <c r="P179" s="57"/>
      <c r="Q179" s="89"/>
      <c r="R179" s="84"/>
      <c r="S179" s="84"/>
      <c r="T179" s="84"/>
      <c r="U179" s="57"/>
      <c r="V179" s="89"/>
      <c r="W179" s="177"/>
      <c r="X179" s="179"/>
    </row>
    <row r="180" spans="1:29" ht="21.75" customHeight="1">
      <c r="A180" s="66" t="str">
        <f>基本登録!$A$18</f>
        <v>３</v>
      </c>
      <c r="B180" s="282" t="str">
        <f>IF('都総体（女子）'!AC180="","",VLOOKUP(AC180,都総体!$J:$O,4,FALSE))</f>
        <v/>
      </c>
      <c r="C180" s="283"/>
      <c r="D180" s="283"/>
      <c r="E180" s="283"/>
      <c r="F180" s="284"/>
      <c r="G180" s="72" t="str">
        <f>IF('都総体（女子）'!AC180="","",VLOOKUP(AC180,都総体!$J:$O,5,FALSE))</f>
        <v/>
      </c>
      <c r="H180" s="84"/>
      <c r="I180" s="84"/>
      <c r="J180" s="84"/>
      <c r="K180" s="57"/>
      <c r="L180" s="89"/>
      <c r="M180" s="84"/>
      <c r="N180" s="84"/>
      <c r="O180" s="84"/>
      <c r="P180" s="57"/>
      <c r="Q180" s="89"/>
      <c r="R180" s="84"/>
      <c r="S180" s="84"/>
      <c r="T180" s="84"/>
      <c r="U180" s="57"/>
      <c r="V180" s="89"/>
      <c r="W180" s="177"/>
      <c r="X180" s="179"/>
    </row>
    <row r="181" spans="1:29" ht="21.75" customHeight="1">
      <c r="A181" s="66" t="str">
        <f>基本登録!$A$19</f>
        <v>４</v>
      </c>
      <c r="B181" s="282" t="str">
        <f>IF('都総体（女子）'!AC181="","",VLOOKUP(AC181,都総体!$J:$O,4,FALSE))</f>
        <v/>
      </c>
      <c r="C181" s="283"/>
      <c r="D181" s="283"/>
      <c r="E181" s="283"/>
      <c r="F181" s="284"/>
      <c r="G181" s="72" t="str">
        <f>IF('都総体（女子）'!AC181="","",VLOOKUP(AC181,都総体!$J:$O,5,FALSE))</f>
        <v/>
      </c>
      <c r="H181" s="84"/>
      <c r="I181" s="84"/>
      <c r="J181" s="84"/>
      <c r="K181" s="57"/>
      <c r="L181" s="89"/>
      <c r="M181" s="84"/>
      <c r="N181" s="84"/>
      <c r="O181" s="84"/>
      <c r="P181" s="57"/>
      <c r="Q181" s="89"/>
      <c r="R181" s="84"/>
      <c r="S181" s="84"/>
      <c r="T181" s="84"/>
      <c r="U181" s="57"/>
      <c r="V181" s="89"/>
      <c r="W181" s="177"/>
      <c r="X181" s="179"/>
    </row>
    <row r="182" spans="1:29" ht="21.75" customHeight="1">
      <c r="A182" s="66" t="str">
        <f>基本登録!$A$20</f>
        <v>５</v>
      </c>
      <c r="B182" s="282" t="str">
        <f>IF('都総体（女子）'!AC182="","",VLOOKUP(AC182,都総体!$J:$O,4,FALSE))</f>
        <v/>
      </c>
      <c r="C182" s="283"/>
      <c r="D182" s="283"/>
      <c r="E182" s="283"/>
      <c r="F182" s="284"/>
      <c r="G182" s="72" t="str">
        <f>IF('都総体（女子）'!AC182="","",VLOOKUP(AC182,都総体!$J:$O,5,FALSE))</f>
        <v/>
      </c>
      <c r="H182" s="84"/>
      <c r="I182" s="84"/>
      <c r="J182" s="84"/>
      <c r="K182" s="57"/>
      <c r="L182" s="89"/>
      <c r="M182" s="84"/>
      <c r="N182" s="84"/>
      <c r="O182" s="84"/>
      <c r="P182" s="57"/>
      <c r="Q182" s="89"/>
      <c r="R182" s="84"/>
      <c r="S182" s="84"/>
      <c r="T182" s="84"/>
      <c r="U182" s="57"/>
      <c r="V182" s="89"/>
      <c r="W182" s="177"/>
      <c r="X182" s="179"/>
    </row>
    <row r="183" spans="1:29" ht="21.75" customHeight="1">
      <c r="A183" s="66" t="str">
        <f>基本登録!$A$21</f>
        <v>補</v>
      </c>
      <c r="B183" s="282" t="str">
        <f>IF('都総体（女子）'!AC183="","",VLOOKUP(AC183,都総体!$J:$O,4,FALSE))</f>
        <v/>
      </c>
      <c r="C183" s="283"/>
      <c r="D183" s="283"/>
      <c r="E183" s="283"/>
      <c r="F183" s="284"/>
      <c r="G183" s="72" t="str">
        <f>IF('都総体（女子）'!AC183="","",VLOOKUP(AC183,都総体!$J:$O,5,FALSE))</f>
        <v/>
      </c>
      <c r="H183" s="66"/>
      <c r="I183" s="66"/>
      <c r="J183" s="66"/>
      <c r="K183" s="88"/>
      <c r="L183" s="89"/>
      <c r="M183" s="66"/>
      <c r="N183" s="66"/>
      <c r="O183" s="66"/>
      <c r="P183" s="88"/>
      <c r="Q183" s="89"/>
      <c r="R183" s="66"/>
      <c r="S183" s="66"/>
      <c r="T183" s="66"/>
      <c r="U183" s="88"/>
      <c r="V183" s="89"/>
      <c r="W183" s="177"/>
      <c r="X183" s="179"/>
    </row>
    <row r="184" spans="1:29" ht="19.5" customHeight="1">
      <c r="A184" s="177"/>
      <c r="B184" s="285"/>
      <c r="C184" s="285"/>
      <c r="D184" s="285"/>
      <c r="E184" s="285"/>
      <c r="F184" s="285"/>
      <c r="G184" s="286"/>
      <c r="H184" s="280" t="s">
        <v>5</v>
      </c>
      <c r="I184" s="287"/>
      <c r="J184" s="287"/>
      <c r="K184" s="287"/>
      <c r="L184" s="89"/>
      <c r="M184" s="280" t="s">
        <v>5</v>
      </c>
      <c r="N184" s="287"/>
      <c r="O184" s="287"/>
      <c r="P184" s="287"/>
      <c r="Q184" s="89"/>
      <c r="R184" s="280" t="s">
        <v>5</v>
      </c>
      <c r="S184" s="287"/>
      <c r="T184" s="287"/>
      <c r="U184" s="287"/>
      <c r="V184" s="89"/>
      <c r="W184" s="177"/>
      <c r="X184" s="179"/>
    </row>
    <row r="185" spans="1:29" ht="24.75" customHeight="1">
      <c r="A185" s="276" t="s">
        <v>4</v>
      </c>
      <c r="B185" s="279"/>
      <c r="C185" s="279"/>
      <c r="D185" s="279"/>
      <c r="E185" s="279"/>
      <c r="F185" s="279"/>
      <c r="G185" s="278"/>
      <c r="H185" s="177"/>
      <c r="I185" s="178"/>
      <c r="J185" s="178"/>
      <c r="K185" s="178"/>
      <c r="L185" s="179"/>
      <c r="M185" s="177"/>
      <c r="N185" s="178"/>
      <c r="O185" s="178"/>
      <c r="P185" s="178"/>
      <c r="Q185" s="179"/>
      <c r="R185" s="177"/>
      <c r="S185" s="178"/>
      <c r="T185" s="178"/>
      <c r="U185" s="178"/>
      <c r="V185" s="179"/>
      <c r="W185" s="177"/>
      <c r="X185" s="179"/>
    </row>
    <row r="186" spans="1:29" ht="4.5" customHeight="1">
      <c r="A186" s="288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</row>
    <row r="187" spans="1:29">
      <c r="A187" s="229" t="s">
        <v>63</v>
      </c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30"/>
      <c r="R187" s="231" t="s">
        <v>3</v>
      </c>
      <c r="S187" s="231"/>
      <c r="T187" s="231"/>
      <c r="U187" s="231"/>
      <c r="V187" s="231"/>
      <c r="W187" s="231"/>
      <c r="X187" s="231"/>
    </row>
    <row r="188" spans="1:29">
      <c r="A188" s="229" t="s">
        <v>2</v>
      </c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90"/>
      <c r="R188" s="231"/>
      <c r="S188" s="231"/>
      <c r="T188" s="231"/>
      <c r="U188" s="231"/>
      <c r="V188" s="231"/>
      <c r="W188" s="231"/>
      <c r="X188" s="231"/>
    </row>
    <row r="189" spans="1:29" ht="39.75" customHeight="1"/>
    <row r="190" spans="1:29" ht="34.5" customHeight="1"/>
    <row r="191" spans="1:29" ht="24.75" customHeight="1">
      <c r="A191" s="169" t="s">
        <v>12</v>
      </c>
      <c r="B191" s="169"/>
      <c r="C191" s="169"/>
      <c r="D191" s="172" t="str">
        <f>$D$2</f>
        <v>基本登録シートの年度に入力して下さい</v>
      </c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3"/>
      <c r="V191" s="249" t="s">
        <v>24</v>
      </c>
      <c r="W191" s="250"/>
      <c r="X191" s="251"/>
    </row>
    <row r="192" spans="1:29" ht="26.25" customHeight="1">
      <c r="A192" s="170"/>
      <c r="B192" s="170"/>
      <c r="C192" s="170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3"/>
      <c r="V192" s="233" t="str">
        <f>IF(VLOOKUP(AC199,都総体!$J:$O,2,FALSE)="","",VLOOKUP(AC199,都総体!$J:$O,2,FALSE))</f>
        <v/>
      </c>
      <c r="W192" s="234"/>
      <c r="X192" s="235"/>
    </row>
    <row r="193" spans="1:29" ht="27" customHeight="1">
      <c r="A193" s="177" t="s">
        <v>23</v>
      </c>
      <c r="B193" s="178"/>
      <c r="C193" s="179"/>
      <c r="D193" s="241"/>
      <c r="E193" s="82" t="s">
        <v>22</v>
      </c>
      <c r="F193" s="241"/>
      <c r="G193" s="249" t="s">
        <v>21</v>
      </c>
      <c r="H193" s="250"/>
      <c r="I193" s="251"/>
      <c r="J193" s="255" t="str">
        <f>基本登録!$B$2</f>
        <v>基本登録シートの学校番号に入力して下さい</v>
      </c>
      <c r="K193" s="256"/>
      <c r="L193" s="256"/>
      <c r="M193" s="256"/>
      <c r="N193" s="256"/>
      <c r="O193" s="256"/>
      <c r="P193" s="256"/>
      <c r="Q193" s="256"/>
      <c r="R193" s="256"/>
      <c r="S193" s="256"/>
      <c r="T193" s="257"/>
      <c r="U193" s="83"/>
      <c r="V193" s="236"/>
      <c r="W193" s="237"/>
      <c r="X193" s="238"/>
    </row>
    <row r="194" spans="1:29" ht="9.75" customHeight="1">
      <c r="A194" s="186">
        <f>基本登録!$B$1</f>
        <v>0</v>
      </c>
      <c r="B194" s="187"/>
      <c r="C194" s="188"/>
      <c r="D194" s="252"/>
      <c r="E194" s="258" t="s">
        <v>0</v>
      </c>
      <c r="F194" s="254"/>
      <c r="G194" s="261" t="s">
        <v>20</v>
      </c>
      <c r="H194" s="262"/>
      <c r="I194" s="263"/>
      <c r="J194" s="267">
        <f>基本登録!$B$3</f>
        <v>0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9"/>
      <c r="U194" s="239"/>
      <c r="V194" s="240"/>
      <c r="W194" s="240"/>
      <c r="X194" s="240"/>
    </row>
    <row r="195" spans="1:29" ht="16.5" customHeight="1">
      <c r="A195" s="189"/>
      <c r="B195" s="190"/>
      <c r="C195" s="191"/>
      <c r="D195" s="252"/>
      <c r="E195" s="259"/>
      <c r="F195" s="254"/>
      <c r="G195" s="264"/>
      <c r="H195" s="265"/>
      <c r="I195" s="266"/>
      <c r="J195" s="270"/>
      <c r="K195" s="271"/>
      <c r="L195" s="271"/>
      <c r="M195" s="271"/>
      <c r="N195" s="271"/>
      <c r="O195" s="271"/>
      <c r="P195" s="271"/>
      <c r="Q195" s="271"/>
      <c r="R195" s="271"/>
      <c r="S195" s="271"/>
      <c r="T195" s="272"/>
      <c r="U195" s="241"/>
      <c r="V195" s="243" t="s">
        <v>19</v>
      </c>
      <c r="W195" s="245" t="s">
        <v>11</v>
      </c>
      <c r="X195" s="246"/>
    </row>
    <row r="196" spans="1:29" ht="27" customHeight="1">
      <c r="A196" s="192"/>
      <c r="B196" s="193"/>
      <c r="C196" s="194"/>
      <c r="D196" s="253"/>
      <c r="E196" s="260"/>
      <c r="F196" s="242"/>
      <c r="G196" s="273" t="s">
        <v>18</v>
      </c>
      <c r="H196" s="274"/>
      <c r="I196" s="275"/>
      <c r="J196" s="80" t="s">
        <v>32</v>
      </c>
      <c r="K196" s="81" t="s">
        <v>33</v>
      </c>
      <c r="L196" s="81" t="s">
        <v>34</v>
      </c>
      <c r="M196" s="81" t="s">
        <v>35</v>
      </c>
      <c r="N196" s="81" t="s">
        <v>36</v>
      </c>
      <c r="O196" s="81" t="s">
        <v>37</v>
      </c>
      <c r="P196" s="81" t="s">
        <v>38</v>
      </c>
      <c r="Q196" s="63" t="str">
        <f>IF(AC199="","",AC199)</f>
        <v/>
      </c>
      <c r="R196" s="81" t="s">
        <v>39</v>
      </c>
      <c r="S196" s="58"/>
      <c r="T196" s="59"/>
      <c r="U196" s="242"/>
      <c r="V196" s="244"/>
      <c r="W196" s="247"/>
      <c r="X196" s="248"/>
    </row>
    <row r="197" spans="1:29" ht="4.5" customHeight="1"/>
    <row r="198" spans="1:29" ht="21.75" customHeight="1">
      <c r="A198" s="66" t="s">
        <v>10</v>
      </c>
      <c r="B198" s="276" t="s">
        <v>9</v>
      </c>
      <c r="C198" s="277"/>
      <c r="D198" s="277"/>
      <c r="E198" s="277"/>
      <c r="F198" s="278"/>
      <c r="G198" s="85" t="s">
        <v>8</v>
      </c>
      <c r="H198" s="86"/>
      <c r="I198" s="279" t="str">
        <f>IFERROR(VLOOKUP(D191,基本登録!$B$8:$G$13,5,FALSE),"")</f>
        <v>予選</v>
      </c>
      <c r="J198" s="279"/>
      <c r="K198" s="279"/>
      <c r="L198" s="87"/>
      <c r="M198" s="292" t="str">
        <f>IFERROR(VLOOKUP(D191,基本登録!$B$8:$G$13,6,FALSE),"")</f>
        <v>準決勝</v>
      </c>
      <c r="N198" s="279"/>
      <c r="O198" s="279"/>
      <c r="P198" s="279"/>
      <c r="Q198" s="278"/>
      <c r="R198" s="91"/>
      <c r="S198" s="277"/>
      <c r="T198" s="277"/>
      <c r="U198" s="277"/>
      <c r="V198" s="92"/>
      <c r="W198" s="280" t="s">
        <v>7</v>
      </c>
      <c r="X198" s="281"/>
    </row>
    <row r="199" spans="1:29" ht="21.75" customHeight="1">
      <c r="A199" s="71" t="str">
        <f>基本登録!$A$16</f>
        <v>１</v>
      </c>
      <c r="B199" s="282" t="str">
        <f>IF('都総体（女子）'!AC199="","",VLOOKUP(AC199,都総体!$J:$O,4,FALSE))</f>
        <v/>
      </c>
      <c r="C199" s="283"/>
      <c r="D199" s="283"/>
      <c r="E199" s="283"/>
      <c r="F199" s="284"/>
      <c r="G199" s="72" t="str">
        <f>IF('都総体（女子）'!AC199="","",VLOOKUP(AC199,都総体!$J:$O,5,FALSE))</f>
        <v/>
      </c>
      <c r="H199" s="84"/>
      <c r="I199" s="84"/>
      <c r="J199" s="84"/>
      <c r="K199" s="57"/>
      <c r="L199" s="89"/>
      <c r="M199" s="84"/>
      <c r="N199" s="84"/>
      <c r="O199" s="84"/>
      <c r="P199" s="57"/>
      <c r="Q199" s="89"/>
      <c r="R199" s="84"/>
      <c r="S199" s="84"/>
      <c r="T199" s="84"/>
      <c r="U199" s="57"/>
      <c r="V199" s="89"/>
      <c r="W199" s="177"/>
      <c r="X199" s="179"/>
      <c r="Y199" s="75"/>
      <c r="AC199" s="54" t="str">
        <f>都総体!J17</f>
        <v/>
      </c>
    </row>
    <row r="200" spans="1:29" ht="21.75" customHeight="1">
      <c r="A200" s="66" t="str">
        <f>基本登録!$A$17</f>
        <v>２</v>
      </c>
      <c r="B200" s="282" t="str">
        <f>IF('都総体（女子）'!AC200="","",VLOOKUP(AC200,都総体!$J:$O,4,FALSE))</f>
        <v/>
      </c>
      <c r="C200" s="283"/>
      <c r="D200" s="283"/>
      <c r="E200" s="283"/>
      <c r="F200" s="284"/>
      <c r="G200" s="72" t="str">
        <f>IF('都総体（女子）'!AC200="","",VLOOKUP(AC200,都総体!$J:$O,5,FALSE))</f>
        <v/>
      </c>
      <c r="H200" s="84"/>
      <c r="I200" s="84"/>
      <c r="J200" s="84"/>
      <c r="K200" s="57"/>
      <c r="L200" s="89"/>
      <c r="M200" s="84"/>
      <c r="N200" s="84"/>
      <c r="O200" s="84"/>
      <c r="P200" s="57"/>
      <c r="Q200" s="89"/>
      <c r="R200" s="84"/>
      <c r="S200" s="84"/>
      <c r="T200" s="84"/>
      <c r="U200" s="57"/>
      <c r="V200" s="89"/>
      <c r="W200" s="177"/>
      <c r="X200" s="179"/>
    </row>
    <row r="201" spans="1:29" ht="21.75" customHeight="1">
      <c r="A201" s="66" t="str">
        <f>基本登録!$A$18</f>
        <v>３</v>
      </c>
      <c r="B201" s="282" t="str">
        <f>IF('都総体（女子）'!AC201="","",VLOOKUP(AC201,都総体!$J:$O,4,FALSE))</f>
        <v/>
      </c>
      <c r="C201" s="283"/>
      <c r="D201" s="283"/>
      <c r="E201" s="283"/>
      <c r="F201" s="284"/>
      <c r="G201" s="72" t="str">
        <f>IF('都総体（女子）'!AC201="","",VLOOKUP(AC201,都総体!$J:$O,5,FALSE))</f>
        <v/>
      </c>
      <c r="H201" s="84"/>
      <c r="I201" s="84"/>
      <c r="J201" s="84"/>
      <c r="K201" s="57"/>
      <c r="L201" s="89"/>
      <c r="M201" s="84"/>
      <c r="N201" s="84"/>
      <c r="O201" s="84"/>
      <c r="P201" s="57"/>
      <c r="Q201" s="89"/>
      <c r="R201" s="84"/>
      <c r="S201" s="84"/>
      <c r="T201" s="84"/>
      <c r="U201" s="57"/>
      <c r="V201" s="89"/>
      <c r="W201" s="177"/>
      <c r="X201" s="179"/>
    </row>
    <row r="202" spans="1:29" ht="21.75" customHeight="1">
      <c r="A202" s="66" t="str">
        <f>基本登録!$A$19</f>
        <v>４</v>
      </c>
      <c r="B202" s="282" t="str">
        <f>IF('都総体（女子）'!AC202="","",VLOOKUP(AC202,都総体!$J:$O,4,FALSE))</f>
        <v/>
      </c>
      <c r="C202" s="283"/>
      <c r="D202" s="283"/>
      <c r="E202" s="283"/>
      <c r="F202" s="284"/>
      <c r="G202" s="72" t="str">
        <f>IF('都総体（女子）'!AC202="","",VLOOKUP(AC202,都総体!$J:$O,5,FALSE))</f>
        <v/>
      </c>
      <c r="H202" s="84"/>
      <c r="I202" s="84"/>
      <c r="J202" s="84"/>
      <c r="K202" s="57"/>
      <c r="L202" s="89"/>
      <c r="M202" s="84"/>
      <c r="N202" s="84"/>
      <c r="O202" s="84"/>
      <c r="P202" s="57"/>
      <c r="Q202" s="89"/>
      <c r="R202" s="84"/>
      <c r="S202" s="84"/>
      <c r="T202" s="84"/>
      <c r="U202" s="57"/>
      <c r="V202" s="89"/>
      <c r="W202" s="177"/>
      <c r="X202" s="179"/>
    </row>
    <row r="203" spans="1:29" ht="21.75" customHeight="1">
      <c r="A203" s="66" t="str">
        <f>基本登録!$A$20</f>
        <v>５</v>
      </c>
      <c r="B203" s="282" t="str">
        <f>IF('都総体（女子）'!AC203="","",VLOOKUP(AC203,都総体!$J:$O,4,FALSE))</f>
        <v/>
      </c>
      <c r="C203" s="283"/>
      <c r="D203" s="283"/>
      <c r="E203" s="283"/>
      <c r="F203" s="284"/>
      <c r="G203" s="72" t="str">
        <f>IF('都総体（女子）'!AC203="","",VLOOKUP(AC203,都総体!$J:$O,5,FALSE))</f>
        <v/>
      </c>
      <c r="H203" s="84"/>
      <c r="I203" s="84"/>
      <c r="J203" s="84"/>
      <c r="K203" s="57"/>
      <c r="L203" s="89"/>
      <c r="M203" s="84"/>
      <c r="N203" s="84"/>
      <c r="O203" s="84"/>
      <c r="P203" s="57"/>
      <c r="Q203" s="89"/>
      <c r="R203" s="84"/>
      <c r="S203" s="84"/>
      <c r="T203" s="84"/>
      <c r="U203" s="57"/>
      <c r="V203" s="89"/>
      <c r="W203" s="177"/>
      <c r="X203" s="179"/>
    </row>
    <row r="204" spans="1:29" ht="21.75" customHeight="1">
      <c r="A204" s="66" t="str">
        <f>基本登録!$A$21</f>
        <v>補</v>
      </c>
      <c r="B204" s="282" t="str">
        <f>IF('都総体（女子）'!AC204="","",VLOOKUP(AC204,都総体!$J:$O,4,FALSE))</f>
        <v/>
      </c>
      <c r="C204" s="283"/>
      <c r="D204" s="283"/>
      <c r="E204" s="283"/>
      <c r="F204" s="284"/>
      <c r="G204" s="72" t="str">
        <f>IF('都総体（女子）'!AC204="","",VLOOKUP(AC204,都総体!$J:$O,5,FALSE))</f>
        <v/>
      </c>
      <c r="H204" s="66"/>
      <c r="I204" s="66"/>
      <c r="J204" s="66"/>
      <c r="K204" s="88"/>
      <c r="L204" s="89"/>
      <c r="M204" s="66"/>
      <c r="N204" s="66"/>
      <c r="O204" s="66"/>
      <c r="P204" s="88"/>
      <c r="Q204" s="89"/>
      <c r="R204" s="66"/>
      <c r="S204" s="66"/>
      <c r="T204" s="66"/>
      <c r="U204" s="88"/>
      <c r="V204" s="89"/>
      <c r="W204" s="177"/>
      <c r="X204" s="179"/>
    </row>
    <row r="205" spans="1:29" ht="19.5" customHeight="1">
      <c r="A205" s="177"/>
      <c r="B205" s="285"/>
      <c r="C205" s="285"/>
      <c r="D205" s="285"/>
      <c r="E205" s="285"/>
      <c r="F205" s="285"/>
      <c r="G205" s="286"/>
      <c r="H205" s="280" t="s">
        <v>5</v>
      </c>
      <c r="I205" s="287"/>
      <c r="J205" s="287"/>
      <c r="K205" s="287"/>
      <c r="L205" s="89"/>
      <c r="M205" s="280" t="s">
        <v>5</v>
      </c>
      <c r="N205" s="287"/>
      <c r="O205" s="287"/>
      <c r="P205" s="287"/>
      <c r="Q205" s="89"/>
      <c r="R205" s="280" t="s">
        <v>5</v>
      </c>
      <c r="S205" s="287"/>
      <c r="T205" s="287"/>
      <c r="U205" s="287"/>
      <c r="V205" s="89"/>
      <c r="W205" s="177"/>
      <c r="X205" s="179"/>
    </row>
    <row r="206" spans="1:29" ht="24.75" customHeight="1">
      <c r="A206" s="276" t="s">
        <v>4</v>
      </c>
      <c r="B206" s="279"/>
      <c r="C206" s="279"/>
      <c r="D206" s="279"/>
      <c r="E206" s="279"/>
      <c r="F206" s="279"/>
      <c r="G206" s="278"/>
      <c r="H206" s="177"/>
      <c r="I206" s="178"/>
      <c r="J206" s="178"/>
      <c r="K206" s="178"/>
      <c r="L206" s="179"/>
      <c r="M206" s="177"/>
      <c r="N206" s="178"/>
      <c r="O206" s="178"/>
      <c r="P206" s="178"/>
      <c r="Q206" s="179"/>
      <c r="R206" s="177"/>
      <c r="S206" s="178"/>
      <c r="T206" s="178"/>
      <c r="U206" s="178"/>
      <c r="V206" s="179"/>
      <c r="W206" s="177"/>
      <c r="X206" s="179"/>
    </row>
    <row r="207" spans="1:29" ht="4.5" customHeight="1">
      <c r="A207" s="288"/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</row>
    <row r="208" spans="1:29">
      <c r="A208" s="229" t="s">
        <v>63</v>
      </c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30"/>
      <c r="R208" s="231" t="s">
        <v>3</v>
      </c>
      <c r="S208" s="231"/>
      <c r="T208" s="231"/>
      <c r="U208" s="231"/>
      <c r="V208" s="231"/>
      <c r="W208" s="231"/>
      <c r="X208" s="231"/>
    </row>
    <row r="209" spans="1:29">
      <c r="A209" s="229" t="s">
        <v>2</v>
      </c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90"/>
      <c r="R209" s="231"/>
      <c r="S209" s="231"/>
      <c r="T209" s="231"/>
      <c r="U209" s="231"/>
      <c r="V209" s="231"/>
      <c r="W209" s="231"/>
      <c r="X209" s="231"/>
    </row>
    <row r="210" spans="1:29" ht="39.75" customHeight="1"/>
    <row r="211" spans="1:29" ht="34.5" customHeight="1"/>
    <row r="212" spans="1:29" ht="24.75" customHeight="1">
      <c r="A212" s="169" t="s">
        <v>12</v>
      </c>
      <c r="B212" s="169"/>
      <c r="C212" s="169"/>
      <c r="D212" s="172" t="str">
        <f>$D$2</f>
        <v>基本登録シートの年度に入力して下さい</v>
      </c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3"/>
      <c r="V212" s="249" t="s">
        <v>24</v>
      </c>
      <c r="W212" s="250"/>
      <c r="X212" s="251"/>
    </row>
    <row r="213" spans="1:29" ht="26.25" customHeight="1">
      <c r="A213" s="170"/>
      <c r="B213" s="170"/>
      <c r="C213" s="170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3"/>
      <c r="V213" s="233" t="str">
        <f>IF(VLOOKUP(AC220,都総体!$J:$O,2,FALSE)="","",VLOOKUP(AC220,都総体!$J:$O,2,FALSE))</f>
        <v/>
      </c>
      <c r="W213" s="234"/>
      <c r="X213" s="235"/>
    </row>
    <row r="214" spans="1:29" ht="27" customHeight="1">
      <c r="A214" s="177" t="s">
        <v>23</v>
      </c>
      <c r="B214" s="178"/>
      <c r="C214" s="179"/>
      <c r="D214" s="241"/>
      <c r="E214" s="82" t="s">
        <v>22</v>
      </c>
      <c r="F214" s="241"/>
      <c r="G214" s="249" t="s">
        <v>21</v>
      </c>
      <c r="H214" s="250"/>
      <c r="I214" s="251"/>
      <c r="J214" s="255" t="str">
        <f>基本登録!$B$2</f>
        <v>基本登録シートの学校番号に入力して下さい</v>
      </c>
      <c r="K214" s="256"/>
      <c r="L214" s="256"/>
      <c r="M214" s="256"/>
      <c r="N214" s="256"/>
      <c r="O214" s="256"/>
      <c r="P214" s="256"/>
      <c r="Q214" s="256"/>
      <c r="R214" s="256"/>
      <c r="S214" s="256"/>
      <c r="T214" s="257"/>
      <c r="U214" s="83"/>
      <c r="V214" s="236"/>
      <c r="W214" s="237"/>
      <c r="X214" s="238"/>
    </row>
    <row r="215" spans="1:29" ht="9.75" customHeight="1">
      <c r="A215" s="186">
        <f>基本登録!$B$1</f>
        <v>0</v>
      </c>
      <c r="B215" s="187"/>
      <c r="C215" s="188"/>
      <c r="D215" s="252"/>
      <c r="E215" s="258" t="s">
        <v>0</v>
      </c>
      <c r="F215" s="254"/>
      <c r="G215" s="261" t="s">
        <v>20</v>
      </c>
      <c r="H215" s="262"/>
      <c r="I215" s="263"/>
      <c r="J215" s="267">
        <f>基本登録!$B$3</f>
        <v>0</v>
      </c>
      <c r="K215" s="268"/>
      <c r="L215" s="268"/>
      <c r="M215" s="268"/>
      <c r="N215" s="268"/>
      <c r="O215" s="268"/>
      <c r="P215" s="268"/>
      <c r="Q215" s="268"/>
      <c r="R215" s="268"/>
      <c r="S215" s="268"/>
      <c r="T215" s="269"/>
      <c r="U215" s="239"/>
      <c r="V215" s="240"/>
      <c r="W215" s="240"/>
      <c r="X215" s="240"/>
    </row>
    <row r="216" spans="1:29" ht="16.5" customHeight="1">
      <c r="A216" s="189"/>
      <c r="B216" s="190"/>
      <c r="C216" s="191"/>
      <c r="D216" s="252"/>
      <c r="E216" s="259"/>
      <c r="F216" s="254"/>
      <c r="G216" s="264"/>
      <c r="H216" s="265"/>
      <c r="I216" s="266"/>
      <c r="J216" s="270"/>
      <c r="K216" s="271"/>
      <c r="L216" s="271"/>
      <c r="M216" s="271"/>
      <c r="N216" s="271"/>
      <c r="O216" s="271"/>
      <c r="P216" s="271"/>
      <c r="Q216" s="271"/>
      <c r="R216" s="271"/>
      <c r="S216" s="271"/>
      <c r="T216" s="272"/>
      <c r="U216" s="241"/>
      <c r="V216" s="243" t="s">
        <v>19</v>
      </c>
      <c r="W216" s="245" t="s">
        <v>11</v>
      </c>
      <c r="X216" s="246"/>
    </row>
    <row r="217" spans="1:29" ht="27" customHeight="1">
      <c r="A217" s="192"/>
      <c r="B217" s="193"/>
      <c r="C217" s="194"/>
      <c r="D217" s="253"/>
      <c r="E217" s="260"/>
      <c r="F217" s="242"/>
      <c r="G217" s="273" t="s">
        <v>18</v>
      </c>
      <c r="H217" s="274"/>
      <c r="I217" s="275"/>
      <c r="J217" s="80" t="s">
        <v>32</v>
      </c>
      <c r="K217" s="81" t="s">
        <v>33</v>
      </c>
      <c r="L217" s="81" t="s">
        <v>34</v>
      </c>
      <c r="M217" s="81" t="s">
        <v>35</v>
      </c>
      <c r="N217" s="81" t="s">
        <v>36</v>
      </c>
      <c r="O217" s="81" t="s">
        <v>37</v>
      </c>
      <c r="P217" s="81" t="s">
        <v>38</v>
      </c>
      <c r="Q217" s="63" t="str">
        <f>IF(AC220="","",AC220)</f>
        <v/>
      </c>
      <c r="R217" s="81" t="s">
        <v>39</v>
      </c>
      <c r="S217" s="58"/>
      <c r="T217" s="59"/>
      <c r="U217" s="242"/>
      <c r="V217" s="244"/>
      <c r="W217" s="247"/>
      <c r="X217" s="248"/>
    </row>
    <row r="218" spans="1:29" ht="4.5" customHeight="1"/>
    <row r="219" spans="1:29" ht="21.75" customHeight="1">
      <c r="A219" s="66" t="s">
        <v>10</v>
      </c>
      <c r="B219" s="276" t="s">
        <v>9</v>
      </c>
      <c r="C219" s="277"/>
      <c r="D219" s="277"/>
      <c r="E219" s="277"/>
      <c r="F219" s="278"/>
      <c r="G219" s="85" t="s">
        <v>8</v>
      </c>
      <c r="H219" s="86"/>
      <c r="I219" s="279" t="str">
        <f>IFERROR(VLOOKUP(D212,基本登録!$B$8:$G$13,5,FALSE),"")</f>
        <v>予選</v>
      </c>
      <c r="J219" s="279"/>
      <c r="K219" s="279"/>
      <c r="L219" s="87"/>
      <c r="M219" s="292" t="str">
        <f>IFERROR(VLOOKUP(D212,基本登録!$B$8:$G$13,6,FALSE),"")</f>
        <v>準決勝</v>
      </c>
      <c r="N219" s="279"/>
      <c r="O219" s="279"/>
      <c r="P219" s="279"/>
      <c r="Q219" s="278"/>
      <c r="R219" s="91"/>
      <c r="S219" s="277"/>
      <c r="T219" s="277"/>
      <c r="U219" s="277"/>
      <c r="V219" s="92"/>
      <c r="W219" s="280" t="s">
        <v>7</v>
      </c>
      <c r="X219" s="281"/>
    </row>
    <row r="220" spans="1:29" ht="21.75" customHeight="1">
      <c r="A220" s="71" t="str">
        <f>基本登録!$A$16</f>
        <v>１</v>
      </c>
      <c r="B220" s="282" t="str">
        <f>IF('都総体（女子）'!AC220="","",VLOOKUP(AC220,都総体!$J:$O,4,FALSE))</f>
        <v/>
      </c>
      <c r="C220" s="283"/>
      <c r="D220" s="283"/>
      <c r="E220" s="283"/>
      <c r="F220" s="284"/>
      <c r="G220" s="72" t="str">
        <f>IF('都総体（女子）'!AC220="","",VLOOKUP(AC220,都総体!$J:$O,5,FALSE))</f>
        <v/>
      </c>
      <c r="H220" s="84"/>
      <c r="I220" s="84"/>
      <c r="J220" s="84"/>
      <c r="K220" s="57"/>
      <c r="L220" s="89"/>
      <c r="M220" s="84"/>
      <c r="N220" s="84"/>
      <c r="O220" s="84"/>
      <c r="P220" s="57"/>
      <c r="Q220" s="89"/>
      <c r="R220" s="84"/>
      <c r="S220" s="84"/>
      <c r="T220" s="84"/>
      <c r="U220" s="57"/>
      <c r="V220" s="89"/>
      <c r="W220" s="177"/>
      <c r="X220" s="179"/>
      <c r="Y220" s="75"/>
      <c r="AC220" s="54" t="str">
        <f>都総体!J18</f>
        <v/>
      </c>
    </row>
    <row r="221" spans="1:29" ht="21.75" customHeight="1">
      <c r="A221" s="66" t="str">
        <f>基本登録!$A$17</f>
        <v>２</v>
      </c>
      <c r="B221" s="282" t="str">
        <f>IF('都総体（女子）'!AC221="","",VLOOKUP(AC221,都総体!$J:$O,4,FALSE))</f>
        <v/>
      </c>
      <c r="C221" s="283"/>
      <c r="D221" s="283"/>
      <c r="E221" s="283"/>
      <c r="F221" s="284"/>
      <c r="G221" s="72" t="str">
        <f>IF('都総体（女子）'!AC221="","",VLOOKUP(AC221,都総体!$J:$O,5,FALSE))</f>
        <v/>
      </c>
      <c r="H221" s="84"/>
      <c r="I221" s="84"/>
      <c r="J221" s="84"/>
      <c r="K221" s="57"/>
      <c r="L221" s="89"/>
      <c r="M221" s="84"/>
      <c r="N221" s="84"/>
      <c r="O221" s="84"/>
      <c r="P221" s="57"/>
      <c r="Q221" s="89"/>
      <c r="R221" s="84"/>
      <c r="S221" s="84"/>
      <c r="T221" s="84"/>
      <c r="U221" s="57"/>
      <c r="V221" s="89"/>
      <c r="W221" s="177"/>
      <c r="X221" s="179"/>
    </row>
    <row r="222" spans="1:29" ht="21.75" customHeight="1">
      <c r="A222" s="66" t="str">
        <f>基本登録!$A$18</f>
        <v>３</v>
      </c>
      <c r="B222" s="282" t="str">
        <f>IF('都総体（女子）'!AC222="","",VLOOKUP(AC222,都総体!$J:$O,4,FALSE))</f>
        <v/>
      </c>
      <c r="C222" s="283"/>
      <c r="D222" s="283"/>
      <c r="E222" s="283"/>
      <c r="F222" s="284"/>
      <c r="G222" s="72" t="str">
        <f>IF('都総体（女子）'!AC222="","",VLOOKUP(AC222,都総体!$J:$O,5,FALSE))</f>
        <v/>
      </c>
      <c r="H222" s="84"/>
      <c r="I222" s="84"/>
      <c r="J222" s="84"/>
      <c r="K222" s="57"/>
      <c r="L222" s="89"/>
      <c r="M222" s="84"/>
      <c r="N222" s="84"/>
      <c r="O222" s="84"/>
      <c r="P222" s="57"/>
      <c r="Q222" s="89"/>
      <c r="R222" s="84"/>
      <c r="S222" s="84"/>
      <c r="T222" s="84"/>
      <c r="U222" s="57"/>
      <c r="V222" s="89"/>
      <c r="W222" s="177"/>
      <c r="X222" s="179"/>
    </row>
    <row r="223" spans="1:29" ht="21.75" customHeight="1">
      <c r="A223" s="66" t="str">
        <f>基本登録!$A$19</f>
        <v>４</v>
      </c>
      <c r="B223" s="282" t="str">
        <f>IF('都総体（女子）'!AC223="","",VLOOKUP(AC223,都総体!$J:$O,4,FALSE))</f>
        <v/>
      </c>
      <c r="C223" s="283"/>
      <c r="D223" s="283"/>
      <c r="E223" s="283"/>
      <c r="F223" s="284"/>
      <c r="G223" s="72" t="str">
        <f>IF('都総体（女子）'!AC223="","",VLOOKUP(AC223,都総体!$J:$O,5,FALSE))</f>
        <v/>
      </c>
      <c r="H223" s="84"/>
      <c r="I223" s="84"/>
      <c r="J223" s="84"/>
      <c r="K223" s="57"/>
      <c r="L223" s="89"/>
      <c r="M223" s="84"/>
      <c r="N223" s="84"/>
      <c r="O223" s="84"/>
      <c r="P223" s="57"/>
      <c r="Q223" s="89"/>
      <c r="R223" s="84"/>
      <c r="S223" s="84"/>
      <c r="T223" s="84"/>
      <c r="U223" s="57"/>
      <c r="V223" s="89"/>
      <c r="W223" s="177"/>
      <c r="X223" s="179"/>
    </row>
    <row r="224" spans="1:29" ht="21.75" customHeight="1">
      <c r="A224" s="66" t="str">
        <f>基本登録!$A$20</f>
        <v>５</v>
      </c>
      <c r="B224" s="282" t="str">
        <f>IF('都総体（女子）'!AC224="","",VLOOKUP(AC224,都総体!$J:$O,4,FALSE))</f>
        <v/>
      </c>
      <c r="C224" s="283"/>
      <c r="D224" s="283"/>
      <c r="E224" s="283"/>
      <c r="F224" s="284"/>
      <c r="G224" s="72" t="str">
        <f>IF('都総体（女子）'!AC224="","",VLOOKUP(AC224,都総体!$J:$O,5,FALSE))</f>
        <v/>
      </c>
      <c r="H224" s="84"/>
      <c r="I224" s="84"/>
      <c r="J224" s="84"/>
      <c r="K224" s="57"/>
      <c r="L224" s="89"/>
      <c r="M224" s="84"/>
      <c r="N224" s="84"/>
      <c r="O224" s="84"/>
      <c r="P224" s="57"/>
      <c r="Q224" s="89"/>
      <c r="R224" s="84"/>
      <c r="S224" s="84"/>
      <c r="T224" s="84"/>
      <c r="U224" s="57"/>
      <c r="V224" s="89"/>
      <c r="W224" s="177"/>
      <c r="X224" s="179"/>
    </row>
    <row r="225" spans="1:24" ht="21.75" customHeight="1">
      <c r="A225" s="66" t="str">
        <f>基本登録!$A$21</f>
        <v>補</v>
      </c>
      <c r="B225" s="282" t="str">
        <f>IF('都総体（女子）'!AC225="","",VLOOKUP(AC225,都総体!$J:$O,4,FALSE))</f>
        <v/>
      </c>
      <c r="C225" s="283"/>
      <c r="D225" s="283"/>
      <c r="E225" s="283"/>
      <c r="F225" s="284"/>
      <c r="G225" s="72" t="str">
        <f>IF('都総体（女子）'!AC225="","",VLOOKUP(AC225,都総体!$J:$O,5,FALSE))</f>
        <v/>
      </c>
      <c r="H225" s="66"/>
      <c r="I225" s="66"/>
      <c r="J225" s="66"/>
      <c r="K225" s="88"/>
      <c r="L225" s="89"/>
      <c r="M225" s="66"/>
      <c r="N225" s="66"/>
      <c r="O225" s="66"/>
      <c r="P225" s="88"/>
      <c r="Q225" s="89"/>
      <c r="R225" s="66"/>
      <c r="S225" s="66"/>
      <c r="T225" s="66"/>
      <c r="U225" s="88"/>
      <c r="V225" s="89"/>
      <c r="W225" s="177"/>
      <c r="X225" s="179"/>
    </row>
    <row r="226" spans="1:24" ht="19.5" customHeight="1">
      <c r="A226" s="177"/>
      <c r="B226" s="285"/>
      <c r="C226" s="285"/>
      <c r="D226" s="285"/>
      <c r="E226" s="285"/>
      <c r="F226" s="285"/>
      <c r="G226" s="286"/>
      <c r="H226" s="280" t="s">
        <v>5</v>
      </c>
      <c r="I226" s="287"/>
      <c r="J226" s="287"/>
      <c r="K226" s="287"/>
      <c r="L226" s="89"/>
      <c r="M226" s="280" t="s">
        <v>5</v>
      </c>
      <c r="N226" s="287"/>
      <c r="O226" s="287"/>
      <c r="P226" s="287"/>
      <c r="Q226" s="89"/>
      <c r="R226" s="280" t="s">
        <v>5</v>
      </c>
      <c r="S226" s="287"/>
      <c r="T226" s="287"/>
      <c r="U226" s="287"/>
      <c r="V226" s="89"/>
      <c r="W226" s="177"/>
      <c r="X226" s="179"/>
    </row>
    <row r="227" spans="1:24" ht="24.75" customHeight="1">
      <c r="A227" s="276" t="s">
        <v>4</v>
      </c>
      <c r="B227" s="279"/>
      <c r="C227" s="279"/>
      <c r="D227" s="279"/>
      <c r="E227" s="279"/>
      <c r="F227" s="279"/>
      <c r="G227" s="278"/>
      <c r="H227" s="177"/>
      <c r="I227" s="178"/>
      <c r="J227" s="178"/>
      <c r="K227" s="178"/>
      <c r="L227" s="179"/>
      <c r="M227" s="177"/>
      <c r="N227" s="178"/>
      <c r="O227" s="178"/>
      <c r="P227" s="178"/>
      <c r="Q227" s="179"/>
      <c r="R227" s="177"/>
      <c r="S227" s="178"/>
      <c r="T227" s="178"/>
      <c r="U227" s="178"/>
      <c r="V227" s="179"/>
      <c r="W227" s="177"/>
      <c r="X227" s="179"/>
    </row>
    <row r="228" spans="1:24" ht="4.5" customHeight="1">
      <c r="A228" s="288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</row>
    <row r="229" spans="1:24">
      <c r="A229" s="229" t="s">
        <v>63</v>
      </c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30"/>
      <c r="R229" s="231" t="s">
        <v>3</v>
      </c>
      <c r="S229" s="231"/>
      <c r="T229" s="231"/>
      <c r="U229" s="231"/>
      <c r="V229" s="231"/>
      <c r="W229" s="231"/>
      <c r="X229" s="231"/>
    </row>
    <row r="230" spans="1:24">
      <c r="A230" s="229" t="s">
        <v>2</v>
      </c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90"/>
      <c r="R230" s="231"/>
      <c r="S230" s="231"/>
      <c r="T230" s="231"/>
      <c r="U230" s="231"/>
      <c r="V230" s="231"/>
      <c r="W230" s="231"/>
      <c r="X230" s="231"/>
    </row>
    <row r="231" spans="1:24" ht="39.75" customHeight="1"/>
    <row r="232" spans="1:24" ht="34.5" customHeight="1"/>
    <row r="233" spans="1:24" ht="24.75" customHeight="1">
      <c r="A233" s="169" t="s">
        <v>12</v>
      </c>
      <c r="B233" s="169"/>
      <c r="C233" s="169"/>
      <c r="D233" s="172" t="str">
        <f>$D$2</f>
        <v>基本登録シートの年度に入力して下さい</v>
      </c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3"/>
      <c r="V233" s="249" t="s">
        <v>24</v>
      </c>
      <c r="W233" s="250"/>
      <c r="X233" s="251"/>
    </row>
    <row r="234" spans="1:24" ht="26.25" customHeight="1">
      <c r="A234" s="170"/>
      <c r="B234" s="170"/>
      <c r="C234" s="170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3"/>
      <c r="V234" s="233" t="str">
        <f>IF(VLOOKUP(AC241,都総体!$J:$O,2,FALSE)="","",VLOOKUP(AC241,都総体!$J:$O,2,FALSE))</f>
        <v/>
      </c>
      <c r="W234" s="234"/>
      <c r="X234" s="235"/>
    </row>
    <row r="235" spans="1:24" ht="27" customHeight="1">
      <c r="A235" s="177" t="s">
        <v>23</v>
      </c>
      <c r="B235" s="178"/>
      <c r="C235" s="179"/>
      <c r="D235" s="241"/>
      <c r="E235" s="82" t="s">
        <v>22</v>
      </c>
      <c r="F235" s="241"/>
      <c r="G235" s="249" t="s">
        <v>21</v>
      </c>
      <c r="H235" s="250"/>
      <c r="I235" s="251"/>
      <c r="J235" s="255" t="str">
        <f>基本登録!$B$2</f>
        <v>基本登録シートの学校番号に入力して下さい</v>
      </c>
      <c r="K235" s="256"/>
      <c r="L235" s="256"/>
      <c r="M235" s="256"/>
      <c r="N235" s="256"/>
      <c r="O235" s="256"/>
      <c r="P235" s="256"/>
      <c r="Q235" s="256"/>
      <c r="R235" s="256"/>
      <c r="S235" s="256"/>
      <c r="T235" s="257"/>
      <c r="U235" s="83"/>
      <c r="V235" s="236"/>
      <c r="W235" s="237"/>
      <c r="X235" s="238"/>
    </row>
    <row r="236" spans="1:24" ht="9.75" customHeight="1">
      <c r="A236" s="186">
        <f>基本登録!$B$1</f>
        <v>0</v>
      </c>
      <c r="B236" s="187"/>
      <c r="C236" s="188"/>
      <c r="D236" s="252"/>
      <c r="E236" s="258" t="s">
        <v>0</v>
      </c>
      <c r="F236" s="254"/>
      <c r="G236" s="261" t="s">
        <v>20</v>
      </c>
      <c r="H236" s="262"/>
      <c r="I236" s="263"/>
      <c r="J236" s="267">
        <f>基本登録!$B$3</f>
        <v>0</v>
      </c>
      <c r="K236" s="268"/>
      <c r="L236" s="268"/>
      <c r="M236" s="268"/>
      <c r="N236" s="268"/>
      <c r="O236" s="268"/>
      <c r="P236" s="268"/>
      <c r="Q236" s="268"/>
      <c r="R236" s="268"/>
      <c r="S236" s="268"/>
      <c r="T236" s="269"/>
      <c r="U236" s="239"/>
      <c r="V236" s="240"/>
      <c r="W236" s="240"/>
      <c r="X236" s="240"/>
    </row>
    <row r="237" spans="1:24" ht="16.5" customHeight="1">
      <c r="A237" s="189"/>
      <c r="B237" s="190"/>
      <c r="C237" s="191"/>
      <c r="D237" s="252"/>
      <c r="E237" s="259"/>
      <c r="F237" s="254"/>
      <c r="G237" s="264"/>
      <c r="H237" s="265"/>
      <c r="I237" s="266"/>
      <c r="J237" s="270"/>
      <c r="K237" s="271"/>
      <c r="L237" s="271"/>
      <c r="M237" s="271"/>
      <c r="N237" s="271"/>
      <c r="O237" s="271"/>
      <c r="P237" s="271"/>
      <c r="Q237" s="271"/>
      <c r="R237" s="271"/>
      <c r="S237" s="271"/>
      <c r="T237" s="272"/>
      <c r="U237" s="241"/>
      <c r="V237" s="243" t="s">
        <v>19</v>
      </c>
      <c r="W237" s="245" t="s">
        <v>11</v>
      </c>
      <c r="X237" s="246"/>
    </row>
    <row r="238" spans="1:24" ht="27" customHeight="1">
      <c r="A238" s="192"/>
      <c r="B238" s="193"/>
      <c r="C238" s="194"/>
      <c r="D238" s="253"/>
      <c r="E238" s="260"/>
      <c r="F238" s="242"/>
      <c r="G238" s="273" t="s">
        <v>18</v>
      </c>
      <c r="H238" s="274"/>
      <c r="I238" s="275"/>
      <c r="J238" s="80" t="s">
        <v>32</v>
      </c>
      <c r="K238" s="81" t="s">
        <v>33</v>
      </c>
      <c r="L238" s="81" t="s">
        <v>34</v>
      </c>
      <c r="M238" s="81" t="s">
        <v>35</v>
      </c>
      <c r="N238" s="81" t="s">
        <v>36</v>
      </c>
      <c r="O238" s="81" t="s">
        <v>37</v>
      </c>
      <c r="P238" s="81" t="s">
        <v>38</v>
      </c>
      <c r="Q238" s="63" t="str">
        <f>IF(AC241="","",AC241)</f>
        <v/>
      </c>
      <c r="R238" s="81" t="s">
        <v>39</v>
      </c>
      <c r="S238" s="58"/>
      <c r="T238" s="59"/>
      <c r="U238" s="242"/>
      <c r="V238" s="244"/>
      <c r="W238" s="247"/>
      <c r="X238" s="248"/>
    </row>
    <row r="239" spans="1:24" ht="4.5" customHeight="1"/>
    <row r="240" spans="1:24" ht="21.75" customHeight="1">
      <c r="A240" s="66" t="s">
        <v>10</v>
      </c>
      <c r="B240" s="276" t="s">
        <v>9</v>
      </c>
      <c r="C240" s="277"/>
      <c r="D240" s="277"/>
      <c r="E240" s="277"/>
      <c r="F240" s="278"/>
      <c r="G240" s="85" t="s">
        <v>8</v>
      </c>
      <c r="H240" s="86"/>
      <c r="I240" s="279" t="str">
        <f>IFERROR(VLOOKUP(D233,基本登録!$B$8:$G$13,5,FALSE),"")</f>
        <v>予選</v>
      </c>
      <c r="J240" s="279"/>
      <c r="K240" s="279"/>
      <c r="L240" s="87"/>
      <c r="M240" s="292" t="str">
        <f>IFERROR(VLOOKUP(D233,基本登録!$B$8:$G$13,6,FALSE),"")</f>
        <v>準決勝</v>
      </c>
      <c r="N240" s="279"/>
      <c r="O240" s="279"/>
      <c r="P240" s="279"/>
      <c r="Q240" s="278"/>
      <c r="R240" s="91"/>
      <c r="S240" s="277"/>
      <c r="T240" s="277"/>
      <c r="U240" s="277"/>
      <c r="V240" s="92"/>
      <c r="W240" s="280" t="s">
        <v>7</v>
      </c>
      <c r="X240" s="281"/>
    </row>
    <row r="241" spans="1:29" ht="21.75" customHeight="1">
      <c r="A241" s="71" t="str">
        <f>基本登録!$A$16</f>
        <v>１</v>
      </c>
      <c r="B241" s="282" t="str">
        <f>IF('都総体（女子）'!AC241="","",VLOOKUP(AC241,都総体!$J:$O,4,FALSE))</f>
        <v/>
      </c>
      <c r="C241" s="283"/>
      <c r="D241" s="283"/>
      <c r="E241" s="283"/>
      <c r="F241" s="284"/>
      <c r="G241" s="72" t="str">
        <f>IF('都総体（女子）'!AC241="","",VLOOKUP(AC241,都総体!$J:$O,5,FALSE))</f>
        <v/>
      </c>
      <c r="H241" s="84"/>
      <c r="I241" s="84"/>
      <c r="J241" s="84"/>
      <c r="K241" s="57"/>
      <c r="L241" s="89"/>
      <c r="M241" s="84"/>
      <c r="N241" s="84"/>
      <c r="O241" s="84"/>
      <c r="P241" s="57"/>
      <c r="Q241" s="89"/>
      <c r="R241" s="84"/>
      <c r="S241" s="84"/>
      <c r="T241" s="84"/>
      <c r="U241" s="57"/>
      <c r="V241" s="89"/>
      <c r="W241" s="177"/>
      <c r="X241" s="179"/>
      <c r="Y241" s="75"/>
      <c r="AC241" s="54" t="str">
        <f>都総体!J19</f>
        <v/>
      </c>
    </row>
    <row r="242" spans="1:29" ht="21.75" customHeight="1">
      <c r="A242" s="66" t="str">
        <f>基本登録!$A$17</f>
        <v>２</v>
      </c>
      <c r="B242" s="282" t="str">
        <f>IF('都総体（女子）'!AC242="","",VLOOKUP(AC242,都総体!$J:$O,4,FALSE))</f>
        <v/>
      </c>
      <c r="C242" s="283"/>
      <c r="D242" s="283"/>
      <c r="E242" s="283"/>
      <c r="F242" s="284"/>
      <c r="G242" s="72" t="str">
        <f>IF('都総体（女子）'!AC242="","",VLOOKUP(AC242,都総体!$J:$O,5,FALSE))</f>
        <v/>
      </c>
      <c r="H242" s="84"/>
      <c r="I242" s="84"/>
      <c r="J242" s="84"/>
      <c r="K242" s="57"/>
      <c r="L242" s="89"/>
      <c r="M242" s="84"/>
      <c r="N242" s="84"/>
      <c r="O242" s="84"/>
      <c r="P242" s="57"/>
      <c r="Q242" s="89"/>
      <c r="R242" s="84"/>
      <c r="S242" s="84"/>
      <c r="T242" s="84"/>
      <c r="U242" s="57"/>
      <c r="V242" s="89"/>
      <c r="W242" s="177"/>
      <c r="X242" s="179"/>
    </row>
    <row r="243" spans="1:29" ht="21.75" customHeight="1">
      <c r="A243" s="66" t="str">
        <f>基本登録!$A$18</f>
        <v>３</v>
      </c>
      <c r="B243" s="282" t="str">
        <f>IF('都総体（女子）'!AC243="","",VLOOKUP(AC243,都総体!$J:$O,4,FALSE))</f>
        <v/>
      </c>
      <c r="C243" s="283"/>
      <c r="D243" s="283"/>
      <c r="E243" s="283"/>
      <c r="F243" s="284"/>
      <c r="G243" s="72" t="str">
        <f>IF('都総体（女子）'!AC243="","",VLOOKUP(AC243,都総体!$J:$O,5,FALSE))</f>
        <v/>
      </c>
      <c r="H243" s="84"/>
      <c r="I243" s="84"/>
      <c r="J243" s="84"/>
      <c r="K243" s="57"/>
      <c r="L243" s="89"/>
      <c r="M243" s="84"/>
      <c r="N243" s="84"/>
      <c r="O243" s="84"/>
      <c r="P243" s="57"/>
      <c r="Q243" s="89"/>
      <c r="R243" s="84"/>
      <c r="S243" s="84"/>
      <c r="T243" s="84"/>
      <c r="U243" s="57"/>
      <c r="V243" s="89"/>
      <c r="W243" s="177"/>
      <c r="X243" s="179"/>
    </row>
    <row r="244" spans="1:29" ht="21.75" customHeight="1">
      <c r="A244" s="66" t="str">
        <f>基本登録!$A$19</f>
        <v>４</v>
      </c>
      <c r="B244" s="282" t="str">
        <f>IF('都総体（女子）'!AC244="","",VLOOKUP(AC244,都総体!$J:$O,4,FALSE))</f>
        <v/>
      </c>
      <c r="C244" s="283"/>
      <c r="D244" s="283"/>
      <c r="E244" s="283"/>
      <c r="F244" s="284"/>
      <c r="G244" s="72" t="str">
        <f>IF('都総体（女子）'!AC244="","",VLOOKUP(AC244,都総体!$J:$O,5,FALSE))</f>
        <v/>
      </c>
      <c r="H244" s="84"/>
      <c r="I244" s="84"/>
      <c r="J244" s="84"/>
      <c r="K244" s="57"/>
      <c r="L244" s="89"/>
      <c r="M244" s="84"/>
      <c r="N244" s="84"/>
      <c r="O244" s="84"/>
      <c r="P244" s="57"/>
      <c r="Q244" s="89"/>
      <c r="R244" s="84"/>
      <c r="S244" s="84"/>
      <c r="T244" s="84"/>
      <c r="U244" s="57"/>
      <c r="V244" s="89"/>
      <c r="W244" s="177"/>
      <c r="X244" s="179"/>
    </row>
    <row r="245" spans="1:29" ht="21.75" customHeight="1">
      <c r="A245" s="66" t="str">
        <f>基本登録!$A$20</f>
        <v>５</v>
      </c>
      <c r="B245" s="282" t="str">
        <f>IF('都総体（女子）'!AC245="","",VLOOKUP(AC245,都総体!$J:$O,4,FALSE))</f>
        <v/>
      </c>
      <c r="C245" s="283"/>
      <c r="D245" s="283"/>
      <c r="E245" s="283"/>
      <c r="F245" s="284"/>
      <c r="G245" s="72" t="str">
        <f>IF('都総体（女子）'!AC245="","",VLOOKUP(AC245,都総体!$J:$O,5,FALSE))</f>
        <v/>
      </c>
      <c r="H245" s="84"/>
      <c r="I245" s="84"/>
      <c r="J245" s="84"/>
      <c r="K245" s="57"/>
      <c r="L245" s="89"/>
      <c r="M245" s="84"/>
      <c r="N245" s="84"/>
      <c r="O245" s="84"/>
      <c r="P245" s="57"/>
      <c r="Q245" s="89"/>
      <c r="R245" s="84"/>
      <c r="S245" s="84"/>
      <c r="T245" s="84"/>
      <c r="U245" s="57"/>
      <c r="V245" s="89"/>
      <c r="W245" s="177"/>
      <c r="X245" s="179"/>
    </row>
    <row r="246" spans="1:29" ht="21.75" customHeight="1">
      <c r="A246" s="66" t="str">
        <f>基本登録!$A$21</f>
        <v>補</v>
      </c>
      <c r="B246" s="282" t="str">
        <f>IF('都総体（女子）'!AC246="","",VLOOKUP(AC246,都総体!$J:$O,4,FALSE))</f>
        <v/>
      </c>
      <c r="C246" s="283"/>
      <c r="D246" s="283"/>
      <c r="E246" s="283"/>
      <c r="F246" s="284"/>
      <c r="G246" s="72" t="str">
        <f>IF('都総体（女子）'!AC246="","",VLOOKUP(AC246,都総体!$J:$O,5,FALSE))</f>
        <v/>
      </c>
      <c r="H246" s="66"/>
      <c r="I246" s="66"/>
      <c r="J246" s="66"/>
      <c r="K246" s="88"/>
      <c r="L246" s="89"/>
      <c r="M246" s="66"/>
      <c r="N246" s="66"/>
      <c r="O246" s="66"/>
      <c r="P246" s="88"/>
      <c r="Q246" s="89"/>
      <c r="R246" s="66"/>
      <c r="S246" s="66"/>
      <c r="T246" s="66"/>
      <c r="U246" s="88"/>
      <c r="V246" s="89"/>
      <c r="W246" s="177"/>
      <c r="X246" s="179"/>
    </row>
    <row r="247" spans="1:29" ht="19.5" customHeight="1">
      <c r="A247" s="177"/>
      <c r="B247" s="285"/>
      <c r="C247" s="285"/>
      <c r="D247" s="285"/>
      <c r="E247" s="285"/>
      <c r="F247" s="285"/>
      <c r="G247" s="286"/>
      <c r="H247" s="280" t="s">
        <v>5</v>
      </c>
      <c r="I247" s="287"/>
      <c r="J247" s="287"/>
      <c r="K247" s="287"/>
      <c r="L247" s="89"/>
      <c r="M247" s="280" t="s">
        <v>5</v>
      </c>
      <c r="N247" s="287"/>
      <c r="O247" s="287"/>
      <c r="P247" s="287"/>
      <c r="Q247" s="89"/>
      <c r="R247" s="280" t="s">
        <v>5</v>
      </c>
      <c r="S247" s="287"/>
      <c r="T247" s="287"/>
      <c r="U247" s="287"/>
      <c r="V247" s="89"/>
      <c r="W247" s="177"/>
      <c r="X247" s="179"/>
    </row>
    <row r="248" spans="1:29" ht="24.75" customHeight="1">
      <c r="A248" s="276" t="s">
        <v>4</v>
      </c>
      <c r="B248" s="279"/>
      <c r="C248" s="279"/>
      <c r="D248" s="279"/>
      <c r="E248" s="279"/>
      <c r="F248" s="279"/>
      <c r="G248" s="278"/>
      <c r="H248" s="177"/>
      <c r="I248" s="178"/>
      <c r="J248" s="178"/>
      <c r="K248" s="178"/>
      <c r="L248" s="179"/>
      <c r="M248" s="177"/>
      <c r="N248" s="178"/>
      <c r="O248" s="178"/>
      <c r="P248" s="178"/>
      <c r="Q248" s="179"/>
      <c r="R248" s="177"/>
      <c r="S248" s="178"/>
      <c r="T248" s="178"/>
      <c r="U248" s="178"/>
      <c r="V248" s="179"/>
      <c r="W248" s="177"/>
      <c r="X248" s="179"/>
    </row>
    <row r="249" spans="1:29" ht="4.5" customHeight="1">
      <c r="A249" s="288"/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</row>
    <row r="250" spans="1:29">
      <c r="A250" s="229" t="s">
        <v>63</v>
      </c>
      <c r="B250" s="229"/>
      <c r="C250" s="229"/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30"/>
      <c r="R250" s="231" t="s">
        <v>3</v>
      </c>
      <c r="S250" s="231"/>
      <c r="T250" s="231"/>
      <c r="U250" s="231"/>
      <c r="V250" s="231"/>
      <c r="W250" s="231"/>
      <c r="X250" s="231"/>
    </row>
    <row r="251" spans="1:29">
      <c r="A251" s="229" t="s">
        <v>2</v>
      </c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90"/>
      <c r="R251" s="231"/>
      <c r="S251" s="231"/>
      <c r="T251" s="231"/>
      <c r="U251" s="231"/>
      <c r="V251" s="231"/>
      <c r="W251" s="231"/>
      <c r="X251" s="231"/>
    </row>
    <row r="252" spans="1:29" ht="39.75" customHeight="1"/>
    <row r="253" spans="1:29" ht="34.5" customHeight="1"/>
    <row r="254" spans="1:29" ht="24.75" customHeight="1">
      <c r="A254" s="169" t="s">
        <v>12</v>
      </c>
      <c r="B254" s="169"/>
      <c r="C254" s="169"/>
      <c r="D254" s="172" t="str">
        <f>$D$2</f>
        <v>基本登録シートの年度に入力して下さい</v>
      </c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3"/>
      <c r="V254" s="249" t="s">
        <v>24</v>
      </c>
      <c r="W254" s="250"/>
      <c r="X254" s="251"/>
    </row>
    <row r="255" spans="1:29" ht="26.25" customHeight="1">
      <c r="A255" s="170"/>
      <c r="B255" s="170"/>
      <c r="C255" s="170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3"/>
      <c r="V255" s="233" t="str">
        <f>IF(VLOOKUP(AC262,都総体!$J:$O,2,FALSE)="","",VLOOKUP(AC262,都総体!$J:$O,2,FALSE))</f>
        <v/>
      </c>
      <c r="W255" s="234"/>
      <c r="X255" s="235"/>
    </row>
    <row r="256" spans="1:29" ht="27" customHeight="1">
      <c r="A256" s="177" t="s">
        <v>23</v>
      </c>
      <c r="B256" s="178"/>
      <c r="C256" s="179"/>
      <c r="D256" s="241"/>
      <c r="E256" s="82" t="s">
        <v>22</v>
      </c>
      <c r="F256" s="241"/>
      <c r="G256" s="249" t="s">
        <v>21</v>
      </c>
      <c r="H256" s="250"/>
      <c r="I256" s="251"/>
      <c r="J256" s="255" t="str">
        <f>基本登録!$B$2</f>
        <v>基本登録シートの学校番号に入力して下さい</v>
      </c>
      <c r="K256" s="256"/>
      <c r="L256" s="256"/>
      <c r="M256" s="256"/>
      <c r="N256" s="256"/>
      <c r="O256" s="256"/>
      <c r="P256" s="256"/>
      <c r="Q256" s="256"/>
      <c r="R256" s="256"/>
      <c r="S256" s="256"/>
      <c r="T256" s="257"/>
      <c r="U256" s="83"/>
      <c r="V256" s="236"/>
      <c r="W256" s="237"/>
      <c r="X256" s="238"/>
    </row>
    <row r="257" spans="1:29" ht="9.75" customHeight="1">
      <c r="A257" s="186">
        <f>基本登録!$B$1</f>
        <v>0</v>
      </c>
      <c r="B257" s="187"/>
      <c r="C257" s="188"/>
      <c r="D257" s="252"/>
      <c r="E257" s="258" t="s">
        <v>0</v>
      </c>
      <c r="F257" s="254"/>
      <c r="G257" s="261" t="s">
        <v>20</v>
      </c>
      <c r="H257" s="262"/>
      <c r="I257" s="263"/>
      <c r="J257" s="267">
        <f>基本登録!$B$3</f>
        <v>0</v>
      </c>
      <c r="K257" s="268"/>
      <c r="L257" s="268"/>
      <c r="M257" s="268"/>
      <c r="N257" s="268"/>
      <c r="O257" s="268"/>
      <c r="P257" s="268"/>
      <c r="Q257" s="268"/>
      <c r="R257" s="268"/>
      <c r="S257" s="268"/>
      <c r="T257" s="269"/>
      <c r="U257" s="239"/>
      <c r="V257" s="240"/>
      <c r="W257" s="240"/>
      <c r="X257" s="240"/>
    </row>
    <row r="258" spans="1:29" ht="16.5" customHeight="1">
      <c r="A258" s="189"/>
      <c r="B258" s="190"/>
      <c r="C258" s="191"/>
      <c r="D258" s="252"/>
      <c r="E258" s="259"/>
      <c r="F258" s="254"/>
      <c r="G258" s="264"/>
      <c r="H258" s="265"/>
      <c r="I258" s="266"/>
      <c r="J258" s="270"/>
      <c r="K258" s="271"/>
      <c r="L258" s="271"/>
      <c r="M258" s="271"/>
      <c r="N258" s="271"/>
      <c r="O258" s="271"/>
      <c r="P258" s="271"/>
      <c r="Q258" s="271"/>
      <c r="R258" s="271"/>
      <c r="S258" s="271"/>
      <c r="T258" s="272"/>
      <c r="U258" s="241"/>
      <c r="V258" s="243" t="s">
        <v>19</v>
      </c>
      <c r="W258" s="245" t="s">
        <v>11</v>
      </c>
      <c r="X258" s="246"/>
    </row>
    <row r="259" spans="1:29" ht="27" customHeight="1">
      <c r="A259" s="192"/>
      <c r="B259" s="193"/>
      <c r="C259" s="194"/>
      <c r="D259" s="253"/>
      <c r="E259" s="260"/>
      <c r="F259" s="242"/>
      <c r="G259" s="273" t="s">
        <v>18</v>
      </c>
      <c r="H259" s="274"/>
      <c r="I259" s="275"/>
      <c r="J259" s="80" t="s">
        <v>32</v>
      </c>
      <c r="K259" s="81" t="s">
        <v>33</v>
      </c>
      <c r="L259" s="81" t="s">
        <v>34</v>
      </c>
      <c r="M259" s="81" t="s">
        <v>35</v>
      </c>
      <c r="N259" s="81" t="s">
        <v>36</v>
      </c>
      <c r="O259" s="81" t="s">
        <v>37</v>
      </c>
      <c r="P259" s="81" t="s">
        <v>38</v>
      </c>
      <c r="Q259" s="63" t="str">
        <f>IF(AC262="","",AC262)</f>
        <v/>
      </c>
      <c r="R259" s="81" t="s">
        <v>39</v>
      </c>
      <c r="S259" s="58"/>
      <c r="T259" s="59"/>
      <c r="U259" s="242"/>
      <c r="V259" s="244"/>
      <c r="W259" s="247"/>
      <c r="X259" s="248"/>
    </row>
    <row r="260" spans="1:29" ht="4.5" customHeight="1"/>
    <row r="261" spans="1:29" ht="21.75" customHeight="1">
      <c r="A261" s="66" t="s">
        <v>10</v>
      </c>
      <c r="B261" s="276" t="s">
        <v>9</v>
      </c>
      <c r="C261" s="277"/>
      <c r="D261" s="277"/>
      <c r="E261" s="277"/>
      <c r="F261" s="278"/>
      <c r="G261" s="85" t="s">
        <v>8</v>
      </c>
      <c r="H261" s="86"/>
      <c r="I261" s="279" t="str">
        <f>IFERROR(VLOOKUP(D254,基本登録!$B$8:$G$13,5,FALSE),"")</f>
        <v>予選</v>
      </c>
      <c r="J261" s="279"/>
      <c r="K261" s="279"/>
      <c r="L261" s="87"/>
      <c r="M261" s="292" t="str">
        <f>IFERROR(VLOOKUP(D254,基本登録!$B$8:$G$13,6,FALSE),"")</f>
        <v>準決勝</v>
      </c>
      <c r="N261" s="279"/>
      <c r="O261" s="279"/>
      <c r="P261" s="279"/>
      <c r="Q261" s="278"/>
      <c r="R261" s="91"/>
      <c r="S261" s="277"/>
      <c r="T261" s="277"/>
      <c r="U261" s="277"/>
      <c r="V261" s="92"/>
      <c r="W261" s="280" t="s">
        <v>7</v>
      </c>
      <c r="X261" s="281"/>
    </row>
    <row r="262" spans="1:29" ht="21.75" customHeight="1">
      <c r="A262" s="71" t="str">
        <f>基本登録!$A$16</f>
        <v>１</v>
      </c>
      <c r="B262" s="282" t="str">
        <f>IF('都総体（女子）'!AC262="","",VLOOKUP(AC262,都総体!$J:$O,4,FALSE))</f>
        <v/>
      </c>
      <c r="C262" s="283"/>
      <c r="D262" s="283"/>
      <c r="E262" s="283"/>
      <c r="F262" s="284"/>
      <c r="G262" s="72" t="str">
        <f>IF('都総体（女子）'!AC262="","",VLOOKUP(AC262,都総体!$J:$O,5,FALSE))</f>
        <v/>
      </c>
      <c r="H262" s="84"/>
      <c r="I262" s="84"/>
      <c r="J262" s="84"/>
      <c r="K262" s="57"/>
      <c r="L262" s="89"/>
      <c r="M262" s="84"/>
      <c r="N262" s="84"/>
      <c r="O262" s="84"/>
      <c r="P262" s="57"/>
      <c r="Q262" s="89"/>
      <c r="R262" s="84"/>
      <c r="S262" s="84"/>
      <c r="T262" s="84"/>
      <c r="U262" s="57"/>
      <c r="V262" s="89"/>
      <c r="W262" s="177"/>
      <c r="X262" s="179"/>
      <c r="Y262" s="75"/>
      <c r="AC262" s="54" t="str">
        <f>都総体!J20</f>
        <v/>
      </c>
    </row>
    <row r="263" spans="1:29" ht="21.75" customHeight="1">
      <c r="A263" s="66" t="str">
        <f>基本登録!$A$17</f>
        <v>２</v>
      </c>
      <c r="B263" s="282" t="str">
        <f>IF('都総体（女子）'!AC263="","",VLOOKUP(AC263,都総体!$J:$O,4,FALSE))</f>
        <v/>
      </c>
      <c r="C263" s="283"/>
      <c r="D263" s="283"/>
      <c r="E263" s="283"/>
      <c r="F263" s="284"/>
      <c r="G263" s="72" t="str">
        <f>IF('都総体（女子）'!AC263="","",VLOOKUP(AC263,都総体!$J:$O,5,FALSE))</f>
        <v/>
      </c>
      <c r="H263" s="84"/>
      <c r="I263" s="84"/>
      <c r="J263" s="84"/>
      <c r="K263" s="57"/>
      <c r="L263" s="89"/>
      <c r="M263" s="84"/>
      <c r="N263" s="84"/>
      <c r="O263" s="84"/>
      <c r="P263" s="57"/>
      <c r="Q263" s="89"/>
      <c r="R263" s="84"/>
      <c r="S263" s="84"/>
      <c r="T263" s="84"/>
      <c r="U263" s="57"/>
      <c r="V263" s="89"/>
      <c r="W263" s="177"/>
      <c r="X263" s="179"/>
    </row>
    <row r="264" spans="1:29" ht="21.75" customHeight="1">
      <c r="A264" s="66" t="str">
        <f>基本登録!$A$18</f>
        <v>３</v>
      </c>
      <c r="B264" s="282" t="str">
        <f>IF('都総体（女子）'!AC264="","",VLOOKUP(AC264,都総体!$J:$O,4,FALSE))</f>
        <v/>
      </c>
      <c r="C264" s="283"/>
      <c r="D264" s="283"/>
      <c r="E264" s="283"/>
      <c r="F264" s="284"/>
      <c r="G264" s="72" t="str">
        <f>IF('都総体（女子）'!AC264="","",VLOOKUP(AC264,都総体!$J:$O,5,FALSE))</f>
        <v/>
      </c>
      <c r="H264" s="84"/>
      <c r="I264" s="84"/>
      <c r="J264" s="84"/>
      <c r="K264" s="57"/>
      <c r="L264" s="89"/>
      <c r="M264" s="84"/>
      <c r="N264" s="84"/>
      <c r="O264" s="84"/>
      <c r="P264" s="57"/>
      <c r="Q264" s="89"/>
      <c r="R264" s="84"/>
      <c r="S264" s="84"/>
      <c r="T264" s="84"/>
      <c r="U264" s="57"/>
      <c r="V264" s="89"/>
      <c r="W264" s="177"/>
      <c r="X264" s="179"/>
    </row>
    <row r="265" spans="1:29" ht="21.75" customHeight="1">
      <c r="A265" s="66" t="str">
        <f>基本登録!$A$19</f>
        <v>４</v>
      </c>
      <c r="B265" s="282" t="str">
        <f>IF('都総体（女子）'!AC265="","",VLOOKUP(AC265,都総体!$J:$O,4,FALSE))</f>
        <v/>
      </c>
      <c r="C265" s="283"/>
      <c r="D265" s="283"/>
      <c r="E265" s="283"/>
      <c r="F265" s="284"/>
      <c r="G265" s="72" t="str">
        <f>IF('都総体（女子）'!AC265="","",VLOOKUP(AC265,都総体!$J:$O,5,FALSE))</f>
        <v/>
      </c>
      <c r="H265" s="84"/>
      <c r="I265" s="84"/>
      <c r="J265" s="84"/>
      <c r="K265" s="57"/>
      <c r="L265" s="89"/>
      <c r="M265" s="84"/>
      <c r="N265" s="84"/>
      <c r="O265" s="84"/>
      <c r="P265" s="57"/>
      <c r="Q265" s="89"/>
      <c r="R265" s="84"/>
      <c r="S265" s="84"/>
      <c r="T265" s="84"/>
      <c r="U265" s="57"/>
      <c r="V265" s="89"/>
      <c r="W265" s="177"/>
      <c r="X265" s="179"/>
    </row>
    <row r="266" spans="1:29" ht="21.75" customHeight="1">
      <c r="A266" s="66" t="str">
        <f>基本登録!$A$20</f>
        <v>５</v>
      </c>
      <c r="B266" s="282" t="str">
        <f>IF('都総体（女子）'!AC266="","",VLOOKUP(AC266,都総体!$J:$O,4,FALSE))</f>
        <v/>
      </c>
      <c r="C266" s="283"/>
      <c r="D266" s="283"/>
      <c r="E266" s="283"/>
      <c r="F266" s="284"/>
      <c r="G266" s="72" t="str">
        <f>IF('都総体（女子）'!AC266="","",VLOOKUP(AC266,都総体!$J:$O,5,FALSE))</f>
        <v/>
      </c>
      <c r="H266" s="84"/>
      <c r="I266" s="84"/>
      <c r="J266" s="84"/>
      <c r="K266" s="57"/>
      <c r="L266" s="89"/>
      <c r="M266" s="84"/>
      <c r="N266" s="84"/>
      <c r="O266" s="84"/>
      <c r="P266" s="57"/>
      <c r="Q266" s="89"/>
      <c r="R266" s="84"/>
      <c r="S266" s="84"/>
      <c r="T266" s="84"/>
      <c r="U266" s="57"/>
      <c r="V266" s="89"/>
      <c r="W266" s="177"/>
      <c r="X266" s="179"/>
    </row>
    <row r="267" spans="1:29" ht="21.75" customHeight="1">
      <c r="A267" s="66" t="str">
        <f>基本登録!$A$21</f>
        <v>補</v>
      </c>
      <c r="B267" s="282" t="str">
        <f>IF('都総体（女子）'!AC267="","",VLOOKUP(AC267,都総体!$J:$O,4,FALSE))</f>
        <v/>
      </c>
      <c r="C267" s="283"/>
      <c r="D267" s="283"/>
      <c r="E267" s="283"/>
      <c r="F267" s="284"/>
      <c r="G267" s="72" t="str">
        <f>IF('都総体（女子）'!AC267="","",VLOOKUP(AC267,都総体!$J:$O,5,FALSE))</f>
        <v/>
      </c>
      <c r="H267" s="66"/>
      <c r="I267" s="66"/>
      <c r="J267" s="66"/>
      <c r="K267" s="88"/>
      <c r="L267" s="89"/>
      <c r="M267" s="66"/>
      <c r="N267" s="66"/>
      <c r="O267" s="66"/>
      <c r="P267" s="88"/>
      <c r="Q267" s="89"/>
      <c r="R267" s="66"/>
      <c r="S267" s="66"/>
      <c r="T267" s="66"/>
      <c r="U267" s="88"/>
      <c r="V267" s="89"/>
      <c r="W267" s="177"/>
      <c r="X267" s="179"/>
    </row>
    <row r="268" spans="1:29" ht="19.5" customHeight="1">
      <c r="A268" s="177"/>
      <c r="B268" s="285"/>
      <c r="C268" s="285"/>
      <c r="D268" s="285"/>
      <c r="E268" s="285"/>
      <c r="F268" s="285"/>
      <c r="G268" s="286"/>
      <c r="H268" s="280" t="s">
        <v>5</v>
      </c>
      <c r="I268" s="287"/>
      <c r="J268" s="287"/>
      <c r="K268" s="287"/>
      <c r="L268" s="89"/>
      <c r="M268" s="280" t="s">
        <v>5</v>
      </c>
      <c r="N268" s="287"/>
      <c r="O268" s="287"/>
      <c r="P268" s="287"/>
      <c r="Q268" s="89"/>
      <c r="R268" s="280" t="s">
        <v>5</v>
      </c>
      <c r="S268" s="287"/>
      <c r="T268" s="287"/>
      <c r="U268" s="287"/>
      <c r="V268" s="89"/>
      <c r="W268" s="177"/>
      <c r="X268" s="179"/>
    </row>
    <row r="269" spans="1:29" ht="24.75" customHeight="1">
      <c r="A269" s="276" t="s">
        <v>4</v>
      </c>
      <c r="B269" s="279"/>
      <c r="C269" s="279"/>
      <c r="D269" s="279"/>
      <c r="E269" s="279"/>
      <c r="F269" s="279"/>
      <c r="G269" s="278"/>
      <c r="H269" s="177"/>
      <c r="I269" s="178"/>
      <c r="J269" s="178"/>
      <c r="K269" s="178"/>
      <c r="L269" s="179"/>
      <c r="M269" s="177"/>
      <c r="N269" s="178"/>
      <c r="O269" s="178"/>
      <c r="P269" s="178"/>
      <c r="Q269" s="179"/>
      <c r="R269" s="177"/>
      <c r="S269" s="178"/>
      <c r="T269" s="178"/>
      <c r="U269" s="178"/>
      <c r="V269" s="179"/>
      <c r="W269" s="177"/>
      <c r="X269" s="179"/>
    </row>
    <row r="270" spans="1:29" ht="4.5" customHeight="1">
      <c r="A270" s="288"/>
      <c r="B270" s="240"/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</row>
    <row r="271" spans="1:29">
      <c r="A271" s="229" t="s">
        <v>63</v>
      </c>
      <c r="B271" s="229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29"/>
      <c r="Q271" s="230"/>
      <c r="R271" s="231" t="s">
        <v>3</v>
      </c>
      <c r="S271" s="231"/>
      <c r="T271" s="231"/>
      <c r="U271" s="231"/>
      <c r="V271" s="231"/>
      <c r="W271" s="231"/>
      <c r="X271" s="231"/>
    </row>
    <row r="272" spans="1:29">
      <c r="A272" s="229" t="s">
        <v>2</v>
      </c>
      <c r="B272" s="229"/>
      <c r="C272" s="229"/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90"/>
      <c r="R272" s="231"/>
      <c r="S272" s="231"/>
      <c r="T272" s="231"/>
      <c r="U272" s="231"/>
      <c r="V272" s="231"/>
      <c r="W272" s="231"/>
      <c r="X272" s="231"/>
    </row>
    <row r="273" spans="1:29" ht="39.75" customHeight="1"/>
    <row r="274" spans="1:29" ht="34.5" customHeight="1"/>
    <row r="275" spans="1:29" ht="24.75" customHeight="1">
      <c r="A275" s="169" t="s">
        <v>12</v>
      </c>
      <c r="B275" s="169"/>
      <c r="C275" s="169"/>
      <c r="D275" s="172" t="str">
        <f>$D$2</f>
        <v>基本登録シートの年度に入力して下さい</v>
      </c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3"/>
      <c r="V275" s="249" t="s">
        <v>24</v>
      </c>
      <c r="W275" s="250"/>
      <c r="X275" s="251"/>
    </row>
    <row r="276" spans="1:29" ht="26.25" customHeight="1">
      <c r="A276" s="170"/>
      <c r="B276" s="170"/>
      <c r="C276" s="170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3"/>
      <c r="V276" s="233" t="str">
        <f>IF(VLOOKUP(AC283,都総体!$J:$O,2,FALSE)="","",VLOOKUP(AC283,都総体!$J:$O,2,FALSE))</f>
        <v/>
      </c>
      <c r="W276" s="234"/>
      <c r="X276" s="235"/>
    </row>
    <row r="277" spans="1:29" ht="27" customHeight="1">
      <c r="A277" s="177" t="s">
        <v>23</v>
      </c>
      <c r="B277" s="178"/>
      <c r="C277" s="179"/>
      <c r="D277" s="241"/>
      <c r="E277" s="82" t="s">
        <v>22</v>
      </c>
      <c r="F277" s="241"/>
      <c r="G277" s="249" t="s">
        <v>21</v>
      </c>
      <c r="H277" s="250"/>
      <c r="I277" s="251"/>
      <c r="J277" s="255" t="str">
        <f>基本登録!$B$2</f>
        <v>基本登録シートの学校番号に入力して下さい</v>
      </c>
      <c r="K277" s="256"/>
      <c r="L277" s="256"/>
      <c r="M277" s="256"/>
      <c r="N277" s="256"/>
      <c r="O277" s="256"/>
      <c r="P277" s="256"/>
      <c r="Q277" s="256"/>
      <c r="R277" s="256"/>
      <c r="S277" s="256"/>
      <c r="T277" s="257"/>
      <c r="U277" s="83"/>
      <c r="V277" s="236"/>
      <c r="W277" s="237"/>
      <c r="X277" s="238"/>
    </row>
    <row r="278" spans="1:29" ht="9.75" customHeight="1">
      <c r="A278" s="186">
        <f>基本登録!$B$1</f>
        <v>0</v>
      </c>
      <c r="B278" s="187"/>
      <c r="C278" s="188"/>
      <c r="D278" s="252"/>
      <c r="E278" s="258" t="s">
        <v>0</v>
      </c>
      <c r="F278" s="254"/>
      <c r="G278" s="261" t="s">
        <v>20</v>
      </c>
      <c r="H278" s="262"/>
      <c r="I278" s="263"/>
      <c r="J278" s="267">
        <f>基本登録!$B$3</f>
        <v>0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9"/>
      <c r="U278" s="239"/>
      <c r="V278" s="240"/>
      <c r="W278" s="240"/>
      <c r="X278" s="240"/>
    </row>
    <row r="279" spans="1:29" ht="16.5" customHeight="1">
      <c r="A279" s="189"/>
      <c r="B279" s="190"/>
      <c r="C279" s="191"/>
      <c r="D279" s="252"/>
      <c r="E279" s="259"/>
      <c r="F279" s="254"/>
      <c r="G279" s="264"/>
      <c r="H279" s="265"/>
      <c r="I279" s="266"/>
      <c r="J279" s="270"/>
      <c r="K279" s="271"/>
      <c r="L279" s="271"/>
      <c r="M279" s="271"/>
      <c r="N279" s="271"/>
      <c r="O279" s="271"/>
      <c r="P279" s="271"/>
      <c r="Q279" s="271"/>
      <c r="R279" s="271"/>
      <c r="S279" s="271"/>
      <c r="T279" s="272"/>
      <c r="U279" s="241"/>
      <c r="V279" s="243" t="s">
        <v>19</v>
      </c>
      <c r="W279" s="245" t="s">
        <v>11</v>
      </c>
      <c r="X279" s="246"/>
    </row>
    <row r="280" spans="1:29" ht="27" customHeight="1">
      <c r="A280" s="192"/>
      <c r="B280" s="193"/>
      <c r="C280" s="194"/>
      <c r="D280" s="253"/>
      <c r="E280" s="260"/>
      <c r="F280" s="242"/>
      <c r="G280" s="273" t="s">
        <v>18</v>
      </c>
      <c r="H280" s="274"/>
      <c r="I280" s="275"/>
      <c r="J280" s="80" t="s">
        <v>32</v>
      </c>
      <c r="K280" s="81" t="s">
        <v>33</v>
      </c>
      <c r="L280" s="81" t="s">
        <v>34</v>
      </c>
      <c r="M280" s="81" t="s">
        <v>35</v>
      </c>
      <c r="N280" s="81" t="s">
        <v>36</v>
      </c>
      <c r="O280" s="81" t="s">
        <v>37</v>
      </c>
      <c r="P280" s="81" t="s">
        <v>38</v>
      </c>
      <c r="Q280" s="63" t="str">
        <f>IF(AC283="","",AC283)</f>
        <v/>
      </c>
      <c r="R280" s="81" t="s">
        <v>39</v>
      </c>
      <c r="S280" s="58"/>
      <c r="T280" s="59"/>
      <c r="U280" s="242"/>
      <c r="V280" s="244"/>
      <c r="W280" s="247"/>
      <c r="X280" s="248"/>
    </row>
    <row r="281" spans="1:29" ht="4.5" customHeight="1"/>
    <row r="282" spans="1:29" ht="21.75" customHeight="1">
      <c r="A282" s="66" t="s">
        <v>10</v>
      </c>
      <c r="B282" s="276" t="s">
        <v>9</v>
      </c>
      <c r="C282" s="277"/>
      <c r="D282" s="277"/>
      <c r="E282" s="277"/>
      <c r="F282" s="278"/>
      <c r="G282" s="85" t="s">
        <v>8</v>
      </c>
      <c r="H282" s="86"/>
      <c r="I282" s="279" t="str">
        <f>IFERROR(VLOOKUP(D275,基本登録!$B$8:$G$13,5,FALSE),"")</f>
        <v>予選</v>
      </c>
      <c r="J282" s="279"/>
      <c r="K282" s="279"/>
      <c r="L282" s="87"/>
      <c r="M282" s="292" t="str">
        <f>IFERROR(VLOOKUP(D275,基本登録!$B$8:$G$13,6,FALSE),"")</f>
        <v>準決勝</v>
      </c>
      <c r="N282" s="279"/>
      <c r="O282" s="279"/>
      <c r="P282" s="279"/>
      <c r="Q282" s="278"/>
      <c r="R282" s="91"/>
      <c r="S282" s="277"/>
      <c r="T282" s="277"/>
      <c r="U282" s="277"/>
      <c r="V282" s="92"/>
      <c r="W282" s="280" t="s">
        <v>7</v>
      </c>
      <c r="X282" s="281"/>
    </row>
    <row r="283" spans="1:29" ht="21.75" customHeight="1">
      <c r="A283" s="71" t="str">
        <f>基本登録!$A$16</f>
        <v>１</v>
      </c>
      <c r="B283" s="282" t="str">
        <f>IF('都総体（女子）'!AC283="","",VLOOKUP(AC283,都総体!$J:$O,4,FALSE))</f>
        <v/>
      </c>
      <c r="C283" s="283"/>
      <c r="D283" s="283"/>
      <c r="E283" s="283"/>
      <c r="F283" s="284"/>
      <c r="G283" s="72" t="str">
        <f>IF('都総体（女子）'!AC283="","",VLOOKUP(AC283,都総体!$J:$O,5,FALSE))</f>
        <v/>
      </c>
      <c r="H283" s="84"/>
      <c r="I283" s="84"/>
      <c r="J283" s="84"/>
      <c r="K283" s="57"/>
      <c r="L283" s="89"/>
      <c r="M283" s="84"/>
      <c r="N283" s="84"/>
      <c r="O283" s="84"/>
      <c r="P283" s="57"/>
      <c r="Q283" s="89"/>
      <c r="R283" s="84"/>
      <c r="S283" s="84"/>
      <c r="T283" s="84"/>
      <c r="U283" s="57"/>
      <c r="V283" s="89"/>
      <c r="W283" s="177"/>
      <c r="X283" s="179"/>
      <c r="Y283" s="75"/>
      <c r="AC283" s="54" t="str">
        <f>都総体!J21</f>
        <v/>
      </c>
    </row>
    <row r="284" spans="1:29" ht="21.75" customHeight="1">
      <c r="A284" s="66" t="str">
        <f>基本登録!$A$17</f>
        <v>２</v>
      </c>
      <c r="B284" s="282" t="str">
        <f>IF('都総体（女子）'!AC284="","",VLOOKUP(AC284,都総体!$J:$O,4,FALSE))</f>
        <v/>
      </c>
      <c r="C284" s="283"/>
      <c r="D284" s="283"/>
      <c r="E284" s="283"/>
      <c r="F284" s="284"/>
      <c r="G284" s="72" t="str">
        <f>IF('都総体（女子）'!AC284="","",VLOOKUP(AC284,都総体!$J:$O,5,FALSE))</f>
        <v/>
      </c>
      <c r="H284" s="84"/>
      <c r="I284" s="84"/>
      <c r="J284" s="84"/>
      <c r="K284" s="57"/>
      <c r="L284" s="89"/>
      <c r="M284" s="84"/>
      <c r="N284" s="84"/>
      <c r="O284" s="84"/>
      <c r="P284" s="57"/>
      <c r="Q284" s="89"/>
      <c r="R284" s="84"/>
      <c r="S284" s="84"/>
      <c r="T284" s="84"/>
      <c r="U284" s="57"/>
      <c r="V284" s="89"/>
      <c r="W284" s="177"/>
      <c r="X284" s="179"/>
    </row>
    <row r="285" spans="1:29" ht="21.75" customHeight="1">
      <c r="A285" s="66" t="str">
        <f>基本登録!$A$18</f>
        <v>３</v>
      </c>
      <c r="B285" s="282" t="str">
        <f>IF('都総体（女子）'!AC285="","",VLOOKUP(AC285,都総体!$J:$O,4,FALSE))</f>
        <v/>
      </c>
      <c r="C285" s="283"/>
      <c r="D285" s="283"/>
      <c r="E285" s="283"/>
      <c r="F285" s="284"/>
      <c r="G285" s="72" t="str">
        <f>IF('都総体（女子）'!AC285="","",VLOOKUP(AC285,都総体!$J:$O,5,FALSE))</f>
        <v/>
      </c>
      <c r="H285" s="84"/>
      <c r="I285" s="84"/>
      <c r="J285" s="84"/>
      <c r="K285" s="57"/>
      <c r="L285" s="89"/>
      <c r="M285" s="84"/>
      <c r="N285" s="84"/>
      <c r="O285" s="84"/>
      <c r="P285" s="57"/>
      <c r="Q285" s="89"/>
      <c r="R285" s="84"/>
      <c r="S285" s="84"/>
      <c r="T285" s="84"/>
      <c r="U285" s="57"/>
      <c r="V285" s="89"/>
      <c r="W285" s="177"/>
      <c r="X285" s="179"/>
    </row>
    <row r="286" spans="1:29" ht="21.75" customHeight="1">
      <c r="A286" s="66" t="str">
        <f>基本登録!$A$19</f>
        <v>４</v>
      </c>
      <c r="B286" s="282" t="str">
        <f>IF('都総体（女子）'!AC286="","",VLOOKUP(AC286,都総体!$J:$O,4,FALSE))</f>
        <v/>
      </c>
      <c r="C286" s="283"/>
      <c r="D286" s="283"/>
      <c r="E286" s="283"/>
      <c r="F286" s="284"/>
      <c r="G286" s="72" t="str">
        <f>IF('都総体（女子）'!AC286="","",VLOOKUP(AC286,都総体!$J:$O,5,FALSE))</f>
        <v/>
      </c>
      <c r="H286" s="84"/>
      <c r="I286" s="84"/>
      <c r="J286" s="84"/>
      <c r="K286" s="57"/>
      <c r="L286" s="89"/>
      <c r="M286" s="84"/>
      <c r="N286" s="84"/>
      <c r="O286" s="84"/>
      <c r="P286" s="57"/>
      <c r="Q286" s="89"/>
      <c r="R286" s="84"/>
      <c r="S286" s="84"/>
      <c r="T286" s="84"/>
      <c r="U286" s="57"/>
      <c r="V286" s="89"/>
      <c r="W286" s="177"/>
      <c r="X286" s="179"/>
    </row>
    <row r="287" spans="1:29" ht="21.75" customHeight="1">
      <c r="A287" s="66" t="str">
        <f>基本登録!$A$20</f>
        <v>５</v>
      </c>
      <c r="B287" s="282" t="str">
        <f>IF('都総体（女子）'!AC287="","",VLOOKUP(AC287,都総体!$J:$O,4,FALSE))</f>
        <v/>
      </c>
      <c r="C287" s="283"/>
      <c r="D287" s="283"/>
      <c r="E287" s="283"/>
      <c r="F287" s="284"/>
      <c r="G287" s="72" t="str">
        <f>IF('都総体（女子）'!AC287="","",VLOOKUP(AC287,都総体!$J:$O,5,FALSE))</f>
        <v/>
      </c>
      <c r="H287" s="84"/>
      <c r="I287" s="84"/>
      <c r="J287" s="84"/>
      <c r="K287" s="57"/>
      <c r="L287" s="89"/>
      <c r="M287" s="84"/>
      <c r="N287" s="84"/>
      <c r="O287" s="84"/>
      <c r="P287" s="57"/>
      <c r="Q287" s="89"/>
      <c r="R287" s="84"/>
      <c r="S287" s="84"/>
      <c r="T287" s="84"/>
      <c r="U287" s="57"/>
      <c r="V287" s="89"/>
      <c r="W287" s="177"/>
      <c r="X287" s="179"/>
    </row>
    <row r="288" spans="1:29" ht="21.75" customHeight="1">
      <c r="A288" s="66" t="str">
        <f>基本登録!$A$21</f>
        <v>補</v>
      </c>
      <c r="B288" s="282" t="str">
        <f>IF('都総体（女子）'!AC288="","",VLOOKUP(AC288,都総体!$J:$O,4,FALSE))</f>
        <v/>
      </c>
      <c r="C288" s="283"/>
      <c r="D288" s="283"/>
      <c r="E288" s="283"/>
      <c r="F288" s="284"/>
      <c r="G288" s="72" t="str">
        <f>IF('都総体（女子）'!AC288="","",VLOOKUP(AC288,都総体!$J:$O,5,FALSE))</f>
        <v/>
      </c>
      <c r="H288" s="66"/>
      <c r="I288" s="66"/>
      <c r="J288" s="66"/>
      <c r="K288" s="88"/>
      <c r="L288" s="89"/>
      <c r="M288" s="66"/>
      <c r="N288" s="66"/>
      <c r="O288" s="66"/>
      <c r="P288" s="88"/>
      <c r="Q288" s="89"/>
      <c r="R288" s="66"/>
      <c r="S288" s="66"/>
      <c r="T288" s="66"/>
      <c r="U288" s="88"/>
      <c r="V288" s="89"/>
      <c r="W288" s="177"/>
      <c r="X288" s="179"/>
    </row>
    <row r="289" spans="1:29" ht="19.5" customHeight="1">
      <c r="A289" s="177"/>
      <c r="B289" s="285"/>
      <c r="C289" s="285"/>
      <c r="D289" s="285"/>
      <c r="E289" s="285"/>
      <c r="F289" s="285"/>
      <c r="G289" s="286"/>
      <c r="H289" s="280" t="s">
        <v>5</v>
      </c>
      <c r="I289" s="287"/>
      <c r="J289" s="287"/>
      <c r="K289" s="287"/>
      <c r="L289" s="89"/>
      <c r="M289" s="280" t="s">
        <v>5</v>
      </c>
      <c r="N289" s="287"/>
      <c r="O289" s="287"/>
      <c r="P289" s="287"/>
      <c r="Q289" s="89"/>
      <c r="R289" s="280" t="s">
        <v>5</v>
      </c>
      <c r="S289" s="287"/>
      <c r="T289" s="287"/>
      <c r="U289" s="287"/>
      <c r="V289" s="89"/>
      <c r="W289" s="177"/>
      <c r="X289" s="179"/>
    </row>
    <row r="290" spans="1:29" ht="24.75" customHeight="1">
      <c r="A290" s="276" t="s">
        <v>4</v>
      </c>
      <c r="B290" s="279"/>
      <c r="C290" s="279"/>
      <c r="D290" s="279"/>
      <c r="E290" s="279"/>
      <c r="F290" s="279"/>
      <c r="G290" s="278"/>
      <c r="H290" s="177"/>
      <c r="I290" s="178"/>
      <c r="J290" s="178"/>
      <c r="K290" s="178"/>
      <c r="L290" s="179"/>
      <c r="M290" s="177"/>
      <c r="N290" s="178"/>
      <c r="O290" s="178"/>
      <c r="P290" s="178"/>
      <c r="Q290" s="179"/>
      <c r="R290" s="177"/>
      <c r="S290" s="178"/>
      <c r="T290" s="178"/>
      <c r="U290" s="178"/>
      <c r="V290" s="179"/>
      <c r="W290" s="177"/>
      <c r="X290" s="179"/>
    </row>
    <row r="291" spans="1:29" ht="4.5" customHeight="1">
      <c r="A291" s="288"/>
      <c r="B291" s="240"/>
      <c r="C291" s="240"/>
      <c r="D291" s="240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</row>
    <row r="292" spans="1:29">
      <c r="A292" s="229" t="s">
        <v>63</v>
      </c>
      <c r="B292" s="229"/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30"/>
      <c r="R292" s="231" t="s">
        <v>3</v>
      </c>
      <c r="S292" s="231"/>
      <c r="T292" s="231"/>
      <c r="U292" s="231"/>
      <c r="V292" s="231"/>
      <c r="W292" s="231"/>
      <c r="X292" s="231"/>
    </row>
    <row r="293" spans="1:29">
      <c r="A293" s="229" t="s">
        <v>2</v>
      </c>
      <c r="B293" s="229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90"/>
      <c r="R293" s="231"/>
      <c r="S293" s="231"/>
      <c r="T293" s="231"/>
      <c r="U293" s="231"/>
      <c r="V293" s="231"/>
      <c r="W293" s="231"/>
      <c r="X293" s="231"/>
    </row>
    <row r="294" spans="1:29" ht="39.75" customHeight="1"/>
    <row r="295" spans="1:29" ht="34.5" customHeight="1"/>
    <row r="296" spans="1:29" ht="24.75" customHeight="1">
      <c r="A296" s="169" t="s">
        <v>12</v>
      </c>
      <c r="B296" s="169"/>
      <c r="C296" s="169"/>
      <c r="D296" s="172" t="str">
        <f>$D$2</f>
        <v>基本登録シートの年度に入力して下さい</v>
      </c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3"/>
      <c r="V296" s="249" t="s">
        <v>24</v>
      </c>
      <c r="W296" s="250"/>
      <c r="X296" s="251"/>
    </row>
    <row r="297" spans="1:29" ht="26.25" customHeight="1">
      <c r="A297" s="170"/>
      <c r="B297" s="170"/>
      <c r="C297" s="170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3"/>
      <c r="V297" s="233" t="str">
        <f>IF(VLOOKUP(AC304,都総体!$J:$O,2,FALSE)="","",VLOOKUP(AC304,都総体!$J:$O,2,FALSE))</f>
        <v/>
      </c>
      <c r="W297" s="234"/>
      <c r="X297" s="235"/>
    </row>
    <row r="298" spans="1:29" ht="27" customHeight="1">
      <c r="A298" s="177" t="s">
        <v>23</v>
      </c>
      <c r="B298" s="178"/>
      <c r="C298" s="179"/>
      <c r="D298" s="241"/>
      <c r="E298" s="82" t="s">
        <v>22</v>
      </c>
      <c r="F298" s="241"/>
      <c r="G298" s="249" t="s">
        <v>21</v>
      </c>
      <c r="H298" s="250"/>
      <c r="I298" s="251"/>
      <c r="J298" s="255" t="str">
        <f>基本登録!$B$2</f>
        <v>基本登録シートの学校番号に入力して下さい</v>
      </c>
      <c r="K298" s="256"/>
      <c r="L298" s="256"/>
      <c r="M298" s="256"/>
      <c r="N298" s="256"/>
      <c r="O298" s="256"/>
      <c r="P298" s="256"/>
      <c r="Q298" s="256"/>
      <c r="R298" s="256"/>
      <c r="S298" s="256"/>
      <c r="T298" s="257"/>
      <c r="U298" s="83"/>
      <c r="V298" s="236"/>
      <c r="W298" s="237"/>
      <c r="X298" s="238"/>
    </row>
    <row r="299" spans="1:29" ht="9.75" customHeight="1">
      <c r="A299" s="186">
        <f>基本登録!$B$1</f>
        <v>0</v>
      </c>
      <c r="B299" s="187"/>
      <c r="C299" s="188"/>
      <c r="D299" s="252"/>
      <c r="E299" s="258" t="s">
        <v>0</v>
      </c>
      <c r="F299" s="254"/>
      <c r="G299" s="261" t="s">
        <v>20</v>
      </c>
      <c r="H299" s="262"/>
      <c r="I299" s="263"/>
      <c r="J299" s="267">
        <f>基本登録!$B$3</f>
        <v>0</v>
      </c>
      <c r="K299" s="268"/>
      <c r="L299" s="268"/>
      <c r="M299" s="268"/>
      <c r="N299" s="268"/>
      <c r="O299" s="268"/>
      <c r="P299" s="268"/>
      <c r="Q299" s="268"/>
      <c r="R299" s="268"/>
      <c r="S299" s="268"/>
      <c r="T299" s="269"/>
      <c r="U299" s="239"/>
      <c r="V299" s="240"/>
      <c r="W299" s="240"/>
      <c r="X299" s="240"/>
    </row>
    <row r="300" spans="1:29" ht="16.5" customHeight="1">
      <c r="A300" s="189"/>
      <c r="B300" s="190"/>
      <c r="C300" s="191"/>
      <c r="D300" s="252"/>
      <c r="E300" s="259"/>
      <c r="F300" s="254"/>
      <c r="G300" s="264"/>
      <c r="H300" s="265"/>
      <c r="I300" s="266"/>
      <c r="J300" s="270"/>
      <c r="K300" s="271"/>
      <c r="L300" s="271"/>
      <c r="M300" s="271"/>
      <c r="N300" s="271"/>
      <c r="O300" s="271"/>
      <c r="P300" s="271"/>
      <c r="Q300" s="271"/>
      <c r="R300" s="271"/>
      <c r="S300" s="271"/>
      <c r="T300" s="272"/>
      <c r="U300" s="241"/>
      <c r="V300" s="243" t="s">
        <v>19</v>
      </c>
      <c r="W300" s="245" t="s">
        <v>11</v>
      </c>
      <c r="X300" s="246"/>
    </row>
    <row r="301" spans="1:29" ht="27" customHeight="1">
      <c r="A301" s="192"/>
      <c r="B301" s="193"/>
      <c r="C301" s="194"/>
      <c r="D301" s="253"/>
      <c r="E301" s="260"/>
      <c r="F301" s="242"/>
      <c r="G301" s="273" t="s">
        <v>18</v>
      </c>
      <c r="H301" s="274"/>
      <c r="I301" s="275"/>
      <c r="J301" s="80" t="s">
        <v>32</v>
      </c>
      <c r="K301" s="81" t="s">
        <v>33</v>
      </c>
      <c r="L301" s="81" t="s">
        <v>34</v>
      </c>
      <c r="M301" s="81" t="s">
        <v>35</v>
      </c>
      <c r="N301" s="81" t="s">
        <v>36</v>
      </c>
      <c r="O301" s="81" t="s">
        <v>37</v>
      </c>
      <c r="P301" s="81" t="s">
        <v>38</v>
      </c>
      <c r="Q301" s="63" t="str">
        <f>IF(AC304="","",AC304)</f>
        <v/>
      </c>
      <c r="R301" s="81" t="s">
        <v>39</v>
      </c>
      <c r="S301" s="58"/>
      <c r="T301" s="59"/>
      <c r="U301" s="242"/>
      <c r="V301" s="244"/>
      <c r="W301" s="247"/>
      <c r="X301" s="248"/>
    </row>
    <row r="302" spans="1:29" ht="4.5" customHeight="1"/>
    <row r="303" spans="1:29" ht="21.75" customHeight="1">
      <c r="A303" s="66" t="s">
        <v>10</v>
      </c>
      <c r="B303" s="276" t="s">
        <v>9</v>
      </c>
      <c r="C303" s="277"/>
      <c r="D303" s="277"/>
      <c r="E303" s="277"/>
      <c r="F303" s="278"/>
      <c r="G303" s="85" t="s">
        <v>8</v>
      </c>
      <c r="H303" s="86"/>
      <c r="I303" s="279" t="str">
        <f>IFERROR(VLOOKUP(D296,基本登録!$B$8:$G$13,5,FALSE),"")</f>
        <v>予選</v>
      </c>
      <c r="J303" s="279"/>
      <c r="K303" s="279"/>
      <c r="L303" s="87"/>
      <c r="M303" s="292" t="str">
        <f>IFERROR(VLOOKUP(D296,基本登録!$B$8:$G$13,6,FALSE),"")</f>
        <v>準決勝</v>
      </c>
      <c r="N303" s="279"/>
      <c r="O303" s="279"/>
      <c r="P303" s="279"/>
      <c r="Q303" s="278"/>
      <c r="R303" s="91"/>
      <c r="S303" s="277"/>
      <c r="T303" s="277"/>
      <c r="U303" s="277"/>
      <c r="V303" s="92"/>
      <c r="W303" s="280" t="s">
        <v>7</v>
      </c>
      <c r="X303" s="281"/>
    </row>
    <row r="304" spans="1:29" ht="21.75" customHeight="1">
      <c r="A304" s="71" t="str">
        <f>基本登録!$A$16</f>
        <v>１</v>
      </c>
      <c r="B304" s="282" t="str">
        <f>IF('都総体（女子）'!AC304="","",VLOOKUP(AC304,都総体!$J:$O,4,FALSE))</f>
        <v/>
      </c>
      <c r="C304" s="283"/>
      <c r="D304" s="283"/>
      <c r="E304" s="283"/>
      <c r="F304" s="284"/>
      <c r="G304" s="72" t="str">
        <f>IF('都総体（女子）'!AC304="","",VLOOKUP(AC304,都総体!$J:$O,5,FALSE))</f>
        <v/>
      </c>
      <c r="H304" s="84"/>
      <c r="I304" s="84"/>
      <c r="J304" s="84"/>
      <c r="K304" s="57"/>
      <c r="L304" s="89"/>
      <c r="M304" s="84"/>
      <c r="N304" s="84"/>
      <c r="O304" s="84"/>
      <c r="P304" s="57"/>
      <c r="Q304" s="89"/>
      <c r="R304" s="84"/>
      <c r="S304" s="84"/>
      <c r="T304" s="84"/>
      <c r="U304" s="57"/>
      <c r="V304" s="89"/>
      <c r="W304" s="177"/>
      <c r="X304" s="179"/>
      <c r="Y304" s="75"/>
      <c r="AC304" s="54" t="str">
        <f>都総体!J22</f>
        <v/>
      </c>
    </row>
    <row r="305" spans="1:24" ht="21.75" customHeight="1">
      <c r="A305" s="66" t="str">
        <f>基本登録!$A$17</f>
        <v>２</v>
      </c>
      <c r="B305" s="282" t="str">
        <f>IF('都総体（女子）'!AC305="","",VLOOKUP(AC305,都総体!$J:$O,4,FALSE))</f>
        <v/>
      </c>
      <c r="C305" s="283"/>
      <c r="D305" s="283"/>
      <c r="E305" s="283"/>
      <c r="F305" s="284"/>
      <c r="G305" s="72" t="str">
        <f>IF('都総体（女子）'!AC305="","",VLOOKUP(AC305,都総体!$J:$O,5,FALSE))</f>
        <v/>
      </c>
      <c r="H305" s="84"/>
      <c r="I305" s="84"/>
      <c r="J305" s="84"/>
      <c r="K305" s="57"/>
      <c r="L305" s="89"/>
      <c r="M305" s="84"/>
      <c r="N305" s="84"/>
      <c r="O305" s="84"/>
      <c r="P305" s="57"/>
      <c r="Q305" s="89"/>
      <c r="R305" s="84"/>
      <c r="S305" s="84"/>
      <c r="T305" s="84"/>
      <c r="U305" s="57"/>
      <c r="V305" s="89"/>
      <c r="W305" s="177"/>
      <c r="X305" s="179"/>
    </row>
    <row r="306" spans="1:24" ht="21.75" customHeight="1">
      <c r="A306" s="66" t="str">
        <f>基本登録!$A$18</f>
        <v>３</v>
      </c>
      <c r="B306" s="282" t="str">
        <f>IF('都総体（女子）'!AC306="","",VLOOKUP(AC306,都総体!$J:$O,4,FALSE))</f>
        <v/>
      </c>
      <c r="C306" s="283"/>
      <c r="D306" s="283"/>
      <c r="E306" s="283"/>
      <c r="F306" s="284"/>
      <c r="G306" s="72" t="str">
        <f>IF('都総体（女子）'!AC306="","",VLOOKUP(AC306,都総体!$J:$O,5,FALSE))</f>
        <v/>
      </c>
      <c r="H306" s="84"/>
      <c r="I306" s="84"/>
      <c r="J306" s="84"/>
      <c r="K306" s="57"/>
      <c r="L306" s="89"/>
      <c r="M306" s="84"/>
      <c r="N306" s="84"/>
      <c r="O306" s="84"/>
      <c r="P306" s="57"/>
      <c r="Q306" s="89"/>
      <c r="R306" s="84"/>
      <c r="S306" s="84"/>
      <c r="T306" s="84"/>
      <c r="U306" s="57"/>
      <c r="V306" s="89"/>
      <c r="W306" s="177"/>
      <c r="X306" s="179"/>
    </row>
    <row r="307" spans="1:24" ht="21.75" customHeight="1">
      <c r="A307" s="66" t="str">
        <f>基本登録!$A$19</f>
        <v>４</v>
      </c>
      <c r="B307" s="282" t="str">
        <f>IF('都総体（女子）'!AC307="","",VLOOKUP(AC307,都総体!$J:$O,4,FALSE))</f>
        <v/>
      </c>
      <c r="C307" s="283"/>
      <c r="D307" s="283"/>
      <c r="E307" s="283"/>
      <c r="F307" s="284"/>
      <c r="G307" s="72" t="str">
        <f>IF('都総体（女子）'!AC307="","",VLOOKUP(AC307,都総体!$J:$O,5,FALSE))</f>
        <v/>
      </c>
      <c r="H307" s="84"/>
      <c r="I307" s="84"/>
      <c r="J307" s="84"/>
      <c r="K307" s="57"/>
      <c r="L307" s="89"/>
      <c r="M307" s="84"/>
      <c r="N307" s="84"/>
      <c r="O307" s="84"/>
      <c r="P307" s="57"/>
      <c r="Q307" s="89"/>
      <c r="R307" s="84"/>
      <c r="S307" s="84"/>
      <c r="T307" s="84"/>
      <c r="U307" s="57"/>
      <c r="V307" s="89"/>
      <c r="W307" s="177"/>
      <c r="X307" s="179"/>
    </row>
    <row r="308" spans="1:24" ht="21.75" customHeight="1">
      <c r="A308" s="66" t="str">
        <f>基本登録!$A$20</f>
        <v>５</v>
      </c>
      <c r="B308" s="282" t="str">
        <f>IF('都総体（女子）'!AC308="","",VLOOKUP(AC308,都総体!$J:$O,4,FALSE))</f>
        <v/>
      </c>
      <c r="C308" s="283"/>
      <c r="D308" s="283"/>
      <c r="E308" s="283"/>
      <c r="F308" s="284"/>
      <c r="G308" s="72" t="str">
        <f>IF('都総体（女子）'!AC308="","",VLOOKUP(AC308,都総体!$J:$O,5,FALSE))</f>
        <v/>
      </c>
      <c r="H308" s="84"/>
      <c r="I308" s="84"/>
      <c r="J308" s="84"/>
      <c r="K308" s="57"/>
      <c r="L308" s="89"/>
      <c r="M308" s="84"/>
      <c r="N308" s="84"/>
      <c r="O308" s="84"/>
      <c r="P308" s="57"/>
      <c r="Q308" s="89"/>
      <c r="R308" s="84"/>
      <c r="S308" s="84"/>
      <c r="T308" s="84"/>
      <c r="U308" s="57"/>
      <c r="V308" s="89"/>
      <c r="W308" s="177"/>
      <c r="X308" s="179"/>
    </row>
    <row r="309" spans="1:24" ht="21.75" customHeight="1">
      <c r="A309" s="66" t="str">
        <f>基本登録!$A$21</f>
        <v>補</v>
      </c>
      <c r="B309" s="282" t="str">
        <f>IF('都総体（女子）'!AC309="","",VLOOKUP(AC309,都総体!$J:$O,4,FALSE))</f>
        <v/>
      </c>
      <c r="C309" s="283"/>
      <c r="D309" s="283"/>
      <c r="E309" s="283"/>
      <c r="F309" s="284"/>
      <c r="G309" s="72" t="str">
        <f>IF('都総体（女子）'!AC309="","",VLOOKUP(AC309,都総体!$J:$O,5,FALSE))</f>
        <v/>
      </c>
      <c r="H309" s="66"/>
      <c r="I309" s="66"/>
      <c r="J309" s="66"/>
      <c r="K309" s="88"/>
      <c r="L309" s="89"/>
      <c r="M309" s="66"/>
      <c r="N309" s="66"/>
      <c r="O309" s="66"/>
      <c r="P309" s="88"/>
      <c r="Q309" s="89"/>
      <c r="R309" s="66"/>
      <c r="S309" s="66"/>
      <c r="T309" s="66"/>
      <c r="U309" s="88"/>
      <c r="V309" s="89"/>
      <c r="W309" s="177"/>
      <c r="X309" s="179"/>
    </row>
    <row r="310" spans="1:24" ht="19.5" customHeight="1">
      <c r="A310" s="177"/>
      <c r="B310" s="285"/>
      <c r="C310" s="285"/>
      <c r="D310" s="285"/>
      <c r="E310" s="285"/>
      <c r="F310" s="285"/>
      <c r="G310" s="286"/>
      <c r="H310" s="280" t="s">
        <v>5</v>
      </c>
      <c r="I310" s="287"/>
      <c r="J310" s="287"/>
      <c r="K310" s="287"/>
      <c r="L310" s="89"/>
      <c r="M310" s="280" t="s">
        <v>5</v>
      </c>
      <c r="N310" s="287"/>
      <c r="O310" s="287"/>
      <c r="P310" s="287"/>
      <c r="Q310" s="89"/>
      <c r="R310" s="280" t="s">
        <v>5</v>
      </c>
      <c r="S310" s="287"/>
      <c r="T310" s="287"/>
      <c r="U310" s="287"/>
      <c r="V310" s="89"/>
      <c r="W310" s="177"/>
      <c r="X310" s="179"/>
    </row>
    <row r="311" spans="1:24" ht="24.75" customHeight="1">
      <c r="A311" s="276" t="s">
        <v>4</v>
      </c>
      <c r="B311" s="279"/>
      <c r="C311" s="279"/>
      <c r="D311" s="279"/>
      <c r="E311" s="279"/>
      <c r="F311" s="279"/>
      <c r="G311" s="278"/>
      <c r="H311" s="177"/>
      <c r="I311" s="178"/>
      <c r="J311" s="178"/>
      <c r="K311" s="178"/>
      <c r="L311" s="179"/>
      <c r="M311" s="177"/>
      <c r="N311" s="178"/>
      <c r="O311" s="178"/>
      <c r="P311" s="178"/>
      <c r="Q311" s="179"/>
      <c r="R311" s="177"/>
      <c r="S311" s="178"/>
      <c r="T311" s="178"/>
      <c r="U311" s="178"/>
      <c r="V311" s="179"/>
      <c r="W311" s="177"/>
      <c r="X311" s="179"/>
    </row>
    <row r="312" spans="1:24" ht="4.5" customHeight="1">
      <c r="A312" s="288"/>
      <c r="B312" s="240"/>
      <c r="C312" s="240"/>
      <c r="D312" s="240"/>
      <c r="E312" s="240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</row>
    <row r="313" spans="1:24">
      <c r="A313" s="229" t="s">
        <v>63</v>
      </c>
      <c r="B313" s="229"/>
      <c r="C313" s="229"/>
      <c r="D313" s="229"/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30"/>
      <c r="R313" s="231" t="s">
        <v>3</v>
      </c>
      <c r="S313" s="231"/>
      <c r="T313" s="231"/>
      <c r="U313" s="231"/>
      <c r="V313" s="231"/>
      <c r="W313" s="231"/>
      <c r="X313" s="231"/>
    </row>
    <row r="314" spans="1:24">
      <c r="A314" s="229" t="s">
        <v>2</v>
      </c>
      <c r="B314" s="229"/>
      <c r="C314" s="229"/>
      <c r="D314" s="229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90"/>
      <c r="R314" s="231"/>
      <c r="S314" s="231"/>
      <c r="T314" s="231"/>
      <c r="U314" s="231"/>
      <c r="V314" s="231"/>
      <c r="W314" s="231"/>
      <c r="X314" s="231"/>
    </row>
    <row r="315" spans="1:24" ht="39.75" customHeight="1"/>
    <row r="316" spans="1:24" ht="34.5" customHeight="1"/>
    <row r="317" spans="1:24" ht="24.75" customHeight="1">
      <c r="A317" s="169" t="s">
        <v>12</v>
      </c>
      <c r="B317" s="169"/>
      <c r="C317" s="169"/>
      <c r="D317" s="172" t="str">
        <f>$D$2</f>
        <v>基本登録シートの年度に入力して下さい</v>
      </c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3"/>
      <c r="V317" s="249" t="s">
        <v>24</v>
      </c>
      <c r="W317" s="250"/>
      <c r="X317" s="251"/>
    </row>
    <row r="318" spans="1:24" ht="26.25" customHeight="1">
      <c r="A318" s="170"/>
      <c r="B318" s="170"/>
      <c r="C318" s="170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3"/>
      <c r="V318" s="233" t="str">
        <f>IF(VLOOKUP(AC325,都総体!$J:$O,2,FALSE)="","",VLOOKUP(AC325,都総体!$J:$O,2,FALSE))</f>
        <v/>
      </c>
      <c r="W318" s="234"/>
      <c r="X318" s="235"/>
    </row>
    <row r="319" spans="1:24" ht="27" customHeight="1">
      <c r="A319" s="177" t="s">
        <v>23</v>
      </c>
      <c r="B319" s="178"/>
      <c r="C319" s="179"/>
      <c r="D319" s="241"/>
      <c r="E319" s="82" t="s">
        <v>22</v>
      </c>
      <c r="F319" s="241"/>
      <c r="G319" s="249" t="s">
        <v>21</v>
      </c>
      <c r="H319" s="250"/>
      <c r="I319" s="251"/>
      <c r="J319" s="255" t="str">
        <f>基本登録!$B$2</f>
        <v>基本登録シートの学校番号に入力して下さい</v>
      </c>
      <c r="K319" s="256"/>
      <c r="L319" s="256"/>
      <c r="M319" s="256"/>
      <c r="N319" s="256"/>
      <c r="O319" s="256"/>
      <c r="P319" s="256"/>
      <c r="Q319" s="256"/>
      <c r="R319" s="256"/>
      <c r="S319" s="256"/>
      <c r="T319" s="257"/>
      <c r="U319" s="83"/>
      <c r="V319" s="236"/>
      <c r="W319" s="237"/>
      <c r="X319" s="238"/>
    </row>
    <row r="320" spans="1:24" ht="9.75" customHeight="1">
      <c r="A320" s="186">
        <f>基本登録!$B$1</f>
        <v>0</v>
      </c>
      <c r="B320" s="187"/>
      <c r="C320" s="188"/>
      <c r="D320" s="252"/>
      <c r="E320" s="258" t="s">
        <v>0</v>
      </c>
      <c r="F320" s="254"/>
      <c r="G320" s="261" t="s">
        <v>20</v>
      </c>
      <c r="H320" s="262"/>
      <c r="I320" s="263"/>
      <c r="J320" s="267">
        <f>基本登録!$B$3</f>
        <v>0</v>
      </c>
      <c r="K320" s="268"/>
      <c r="L320" s="268"/>
      <c r="M320" s="268"/>
      <c r="N320" s="268"/>
      <c r="O320" s="268"/>
      <c r="P320" s="268"/>
      <c r="Q320" s="268"/>
      <c r="R320" s="268"/>
      <c r="S320" s="268"/>
      <c r="T320" s="269"/>
      <c r="U320" s="239"/>
      <c r="V320" s="240"/>
      <c r="W320" s="240"/>
      <c r="X320" s="240"/>
    </row>
    <row r="321" spans="1:29" ht="16.5" customHeight="1">
      <c r="A321" s="189"/>
      <c r="B321" s="190"/>
      <c r="C321" s="191"/>
      <c r="D321" s="252"/>
      <c r="E321" s="259"/>
      <c r="F321" s="254"/>
      <c r="G321" s="264"/>
      <c r="H321" s="265"/>
      <c r="I321" s="266"/>
      <c r="J321" s="270"/>
      <c r="K321" s="271"/>
      <c r="L321" s="271"/>
      <c r="M321" s="271"/>
      <c r="N321" s="271"/>
      <c r="O321" s="271"/>
      <c r="P321" s="271"/>
      <c r="Q321" s="271"/>
      <c r="R321" s="271"/>
      <c r="S321" s="271"/>
      <c r="T321" s="272"/>
      <c r="U321" s="241"/>
      <c r="V321" s="243" t="s">
        <v>19</v>
      </c>
      <c r="W321" s="245" t="s">
        <v>11</v>
      </c>
      <c r="X321" s="246"/>
    </row>
    <row r="322" spans="1:29" ht="27" customHeight="1">
      <c r="A322" s="192"/>
      <c r="B322" s="193"/>
      <c r="C322" s="194"/>
      <c r="D322" s="253"/>
      <c r="E322" s="260"/>
      <c r="F322" s="242"/>
      <c r="G322" s="273" t="s">
        <v>18</v>
      </c>
      <c r="H322" s="274"/>
      <c r="I322" s="275"/>
      <c r="J322" s="80" t="s">
        <v>32</v>
      </c>
      <c r="K322" s="81" t="s">
        <v>33</v>
      </c>
      <c r="L322" s="81" t="s">
        <v>34</v>
      </c>
      <c r="M322" s="81" t="s">
        <v>35</v>
      </c>
      <c r="N322" s="81" t="s">
        <v>36</v>
      </c>
      <c r="O322" s="81" t="s">
        <v>37</v>
      </c>
      <c r="P322" s="81" t="s">
        <v>38</v>
      </c>
      <c r="Q322" s="63" t="str">
        <f>IF(AC325="","",AC325)</f>
        <v/>
      </c>
      <c r="R322" s="81" t="s">
        <v>39</v>
      </c>
      <c r="S322" s="58"/>
      <c r="T322" s="59"/>
      <c r="U322" s="242"/>
      <c r="V322" s="244"/>
      <c r="W322" s="247"/>
      <c r="X322" s="248"/>
    </row>
    <row r="323" spans="1:29" ht="4.5" customHeight="1"/>
    <row r="324" spans="1:29" ht="21.75" customHeight="1">
      <c r="A324" s="66" t="s">
        <v>10</v>
      </c>
      <c r="B324" s="276" t="s">
        <v>9</v>
      </c>
      <c r="C324" s="277"/>
      <c r="D324" s="277"/>
      <c r="E324" s="277"/>
      <c r="F324" s="278"/>
      <c r="G324" s="85" t="s">
        <v>8</v>
      </c>
      <c r="H324" s="86"/>
      <c r="I324" s="279" t="str">
        <f>IFERROR(VLOOKUP(D317,基本登録!$B$8:$G$13,5,FALSE),"")</f>
        <v>予選</v>
      </c>
      <c r="J324" s="279"/>
      <c r="K324" s="279"/>
      <c r="L324" s="87"/>
      <c r="M324" s="292" t="str">
        <f>IFERROR(VLOOKUP(D317,基本登録!$B$8:$G$13,6,FALSE),"")</f>
        <v>準決勝</v>
      </c>
      <c r="N324" s="279"/>
      <c r="O324" s="279"/>
      <c r="P324" s="279"/>
      <c r="Q324" s="278"/>
      <c r="R324" s="91"/>
      <c r="S324" s="277"/>
      <c r="T324" s="277"/>
      <c r="U324" s="277"/>
      <c r="V324" s="92"/>
      <c r="W324" s="280" t="s">
        <v>7</v>
      </c>
      <c r="X324" s="281"/>
    </row>
    <row r="325" spans="1:29" ht="21.75" customHeight="1">
      <c r="A325" s="71" t="str">
        <f>基本登録!$A$16</f>
        <v>１</v>
      </c>
      <c r="B325" s="282" t="str">
        <f>IF('都総体（女子）'!AC325="","",VLOOKUP(AC325,都総体!$J:$O,4,FALSE))</f>
        <v/>
      </c>
      <c r="C325" s="283"/>
      <c r="D325" s="283"/>
      <c r="E325" s="283"/>
      <c r="F325" s="284"/>
      <c r="G325" s="72" t="str">
        <f>IF('都総体（女子）'!AC325="","",VLOOKUP(AC325,都総体!$J:$O,5,FALSE))</f>
        <v/>
      </c>
      <c r="H325" s="84"/>
      <c r="I325" s="84"/>
      <c r="J325" s="84"/>
      <c r="K325" s="57"/>
      <c r="L325" s="89"/>
      <c r="M325" s="84"/>
      <c r="N325" s="84"/>
      <c r="O325" s="84"/>
      <c r="P325" s="57"/>
      <c r="Q325" s="89"/>
      <c r="R325" s="84"/>
      <c r="S325" s="84"/>
      <c r="T325" s="84"/>
      <c r="U325" s="57"/>
      <c r="V325" s="89"/>
      <c r="W325" s="177"/>
      <c r="X325" s="179"/>
      <c r="Y325" s="75"/>
      <c r="AC325" s="54" t="str">
        <f>都総体!J23</f>
        <v/>
      </c>
    </row>
    <row r="326" spans="1:29" ht="21.75" customHeight="1">
      <c r="A326" s="66" t="str">
        <f>基本登録!$A$17</f>
        <v>２</v>
      </c>
      <c r="B326" s="282" t="str">
        <f>IF('都総体（女子）'!AC326="","",VLOOKUP(AC326,都総体!$J:$O,4,FALSE))</f>
        <v/>
      </c>
      <c r="C326" s="283"/>
      <c r="D326" s="283"/>
      <c r="E326" s="283"/>
      <c r="F326" s="284"/>
      <c r="G326" s="72" t="str">
        <f>IF('都総体（女子）'!AC326="","",VLOOKUP(AC326,都総体!$J:$O,5,FALSE))</f>
        <v/>
      </c>
      <c r="H326" s="84"/>
      <c r="I326" s="84"/>
      <c r="J326" s="84"/>
      <c r="K326" s="57"/>
      <c r="L326" s="89"/>
      <c r="M326" s="84"/>
      <c r="N326" s="84"/>
      <c r="O326" s="84"/>
      <c r="P326" s="57"/>
      <c r="Q326" s="89"/>
      <c r="R326" s="84"/>
      <c r="S326" s="84"/>
      <c r="T326" s="84"/>
      <c r="U326" s="57"/>
      <c r="V326" s="89"/>
      <c r="W326" s="177"/>
      <c r="X326" s="179"/>
    </row>
    <row r="327" spans="1:29" ht="21.75" customHeight="1">
      <c r="A327" s="66" t="str">
        <f>基本登録!$A$18</f>
        <v>３</v>
      </c>
      <c r="B327" s="282" t="str">
        <f>IF('都総体（女子）'!AC327="","",VLOOKUP(AC327,都総体!$J:$O,4,FALSE))</f>
        <v/>
      </c>
      <c r="C327" s="283"/>
      <c r="D327" s="283"/>
      <c r="E327" s="283"/>
      <c r="F327" s="284"/>
      <c r="G327" s="72" t="str">
        <f>IF('都総体（女子）'!AC327="","",VLOOKUP(AC327,都総体!$J:$O,5,FALSE))</f>
        <v/>
      </c>
      <c r="H327" s="84"/>
      <c r="I327" s="84"/>
      <c r="J327" s="84"/>
      <c r="K327" s="57"/>
      <c r="L327" s="89"/>
      <c r="M327" s="84"/>
      <c r="N327" s="84"/>
      <c r="O327" s="84"/>
      <c r="P327" s="57"/>
      <c r="Q327" s="89"/>
      <c r="R327" s="84"/>
      <c r="S327" s="84"/>
      <c r="T327" s="84"/>
      <c r="U327" s="57"/>
      <c r="V327" s="89"/>
      <c r="W327" s="177"/>
      <c r="X327" s="179"/>
    </row>
    <row r="328" spans="1:29" ht="21.75" customHeight="1">
      <c r="A328" s="66" t="str">
        <f>基本登録!$A$19</f>
        <v>４</v>
      </c>
      <c r="B328" s="282" t="str">
        <f>IF('都総体（女子）'!AC328="","",VLOOKUP(AC328,都総体!$J:$O,4,FALSE))</f>
        <v/>
      </c>
      <c r="C328" s="283"/>
      <c r="D328" s="283"/>
      <c r="E328" s="283"/>
      <c r="F328" s="284"/>
      <c r="G328" s="72" t="str">
        <f>IF('都総体（女子）'!AC328="","",VLOOKUP(AC328,都総体!$J:$O,5,FALSE))</f>
        <v/>
      </c>
      <c r="H328" s="84"/>
      <c r="I328" s="84"/>
      <c r="J328" s="84"/>
      <c r="K328" s="57"/>
      <c r="L328" s="89"/>
      <c r="M328" s="84"/>
      <c r="N328" s="84"/>
      <c r="O328" s="84"/>
      <c r="P328" s="57"/>
      <c r="Q328" s="89"/>
      <c r="R328" s="84"/>
      <c r="S328" s="84"/>
      <c r="T328" s="84"/>
      <c r="U328" s="57"/>
      <c r="V328" s="89"/>
      <c r="W328" s="177"/>
      <c r="X328" s="179"/>
    </row>
    <row r="329" spans="1:29" ht="21.75" customHeight="1">
      <c r="A329" s="66" t="str">
        <f>基本登録!$A$20</f>
        <v>５</v>
      </c>
      <c r="B329" s="282" t="str">
        <f>IF('都総体（女子）'!AC329="","",VLOOKUP(AC329,都総体!$J:$O,4,FALSE))</f>
        <v/>
      </c>
      <c r="C329" s="283"/>
      <c r="D329" s="283"/>
      <c r="E329" s="283"/>
      <c r="F329" s="284"/>
      <c r="G329" s="72" t="str">
        <f>IF('都総体（女子）'!AC329="","",VLOOKUP(AC329,都総体!$J:$O,5,FALSE))</f>
        <v/>
      </c>
      <c r="H329" s="84"/>
      <c r="I329" s="84"/>
      <c r="J329" s="84"/>
      <c r="K329" s="57"/>
      <c r="L329" s="89"/>
      <c r="M329" s="84"/>
      <c r="N329" s="84"/>
      <c r="O329" s="84"/>
      <c r="P329" s="57"/>
      <c r="Q329" s="89"/>
      <c r="R329" s="84"/>
      <c r="S329" s="84"/>
      <c r="T329" s="84"/>
      <c r="U329" s="57"/>
      <c r="V329" s="89"/>
      <c r="W329" s="177"/>
      <c r="X329" s="179"/>
    </row>
    <row r="330" spans="1:29" ht="21.75" customHeight="1">
      <c r="A330" s="66" t="str">
        <f>基本登録!$A$21</f>
        <v>補</v>
      </c>
      <c r="B330" s="282" t="str">
        <f>IF('都総体（女子）'!AC330="","",VLOOKUP(AC330,都総体!$J:$O,4,FALSE))</f>
        <v/>
      </c>
      <c r="C330" s="283"/>
      <c r="D330" s="283"/>
      <c r="E330" s="283"/>
      <c r="F330" s="284"/>
      <c r="G330" s="72" t="str">
        <f>IF('都総体（女子）'!AC330="","",VLOOKUP(AC330,都総体!$J:$O,5,FALSE))</f>
        <v/>
      </c>
      <c r="H330" s="66"/>
      <c r="I330" s="66"/>
      <c r="J330" s="66"/>
      <c r="K330" s="88"/>
      <c r="L330" s="89"/>
      <c r="M330" s="66"/>
      <c r="N330" s="66"/>
      <c r="O330" s="66"/>
      <c r="P330" s="88"/>
      <c r="Q330" s="89"/>
      <c r="R330" s="66"/>
      <c r="S330" s="66"/>
      <c r="T330" s="66"/>
      <c r="U330" s="88"/>
      <c r="V330" s="89"/>
      <c r="W330" s="177"/>
      <c r="X330" s="179"/>
    </row>
    <row r="331" spans="1:29" ht="19.5" customHeight="1">
      <c r="A331" s="177"/>
      <c r="B331" s="285"/>
      <c r="C331" s="285"/>
      <c r="D331" s="285"/>
      <c r="E331" s="285"/>
      <c r="F331" s="285"/>
      <c r="G331" s="286"/>
      <c r="H331" s="280" t="s">
        <v>5</v>
      </c>
      <c r="I331" s="287"/>
      <c r="J331" s="287"/>
      <c r="K331" s="287"/>
      <c r="L331" s="89"/>
      <c r="M331" s="280" t="s">
        <v>5</v>
      </c>
      <c r="N331" s="287"/>
      <c r="O331" s="287"/>
      <c r="P331" s="287"/>
      <c r="Q331" s="89"/>
      <c r="R331" s="280" t="s">
        <v>5</v>
      </c>
      <c r="S331" s="287"/>
      <c r="T331" s="287"/>
      <c r="U331" s="287"/>
      <c r="V331" s="89"/>
      <c r="W331" s="177"/>
      <c r="X331" s="179"/>
    </row>
    <row r="332" spans="1:29" ht="24.75" customHeight="1">
      <c r="A332" s="276" t="s">
        <v>4</v>
      </c>
      <c r="B332" s="279"/>
      <c r="C332" s="279"/>
      <c r="D332" s="279"/>
      <c r="E332" s="279"/>
      <c r="F332" s="279"/>
      <c r="G332" s="278"/>
      <c r="H332" s="177"/>
      <c r="I332" s="178"/>
      <c r="J332" s="178"/>
      <c r="K332" s="178"/>
      <c r="L332" s="179"/>
      <c r="M332" s="177"/>
      <c r="N332" s="178"/>
      <c r="O332" s="178"/>
      <c r="P332" s="178"/>
      <c r="Q332" s="179"/>
      <c r="R332" s="177"/>
      <c r="S332" s="178"/>
      <c r="T332" s="178"/>
      <c r="U332" s="178"/>
      <c r="V332" s="179"/>
      <c r="W332" s="177"/>
      <c r="X332" s="179"/>
    </row>
    <row r="333" spans="1:29" ht="4.5" customHeight="1">
      <c r="A333" s="288"/>
      <c r="B333" s="240"/>
      <c r="C333" s="24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</row>
    <row r="334" spans="1:29">
      <c r="A334" s="229" t="s">
        <v>63</v>
      </c>
      <c r="B334" s="229"/>
      <c r="C334" s="229"/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30"/>
      <c r="R334" s="231" t="s">
        <v>3</v>
      </c>
      <c r="S334" s="231"/>
      <c r="T334" s="231"/>
      <c r="U334" s="231"/>
      <c r="V334" s="231"/>
      <c r="W334" s="231"/>
      <c r="X334" s="231"/>
    </row>
    <row r="335" spans="1:29">
      <c r="A335" s="229" t="s">
        <v>2</v>
      </c>
      <c r="B335" s="229"/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90"/>
      <c r="R335" s="231"/>
      <c r="S335" s="231"/>
      <c r="T335" s="231"/>
      <c r="U335" s="231"/>
      <c r="V335" s="231"/>
      <c r="W335" s="231"/>
      <c r="X335" s="231"/>
    </row>
    <row r="336" spans="1:29" ht="39.75" customHeight="1"/>
    <row r="337" spans="1:29" ht="34.5" customHeight="1"/>
    <row r="338" spans="1:29" ht="24.75" customHeight="1">
      <c r="A338" s="169" t="s">
        <v>12</v>
      </c>
      <c r="B338" s="169"/>
      <c r="C338" s="169"/>
      <c r="D338" s="172" t="str">
        <f>$D$2</f>
        <v>基本登録シートの年度に入力して下さい</v>
      </c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3"/>
      <c r="V338" s="249" t="s">
        <v>24</v>
      </c>
      <c r="W338" s="250"/>
      <c r="X338" s="251"/>
    </row>
    <row r="339" spans="1:29" ht="26.25" customHeight="1">
      <c r="A339" s="170"/>
      <c r="B339" s="170"/>
      <c r="C339" s="170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3"/>
      <c r="V339" s="233" t="str">
        <f>IF(VLOOKUP(AC346,都総体!$J:$O,2,FALSE)="","",VLOOKUP(AC346,都総体!$J:$O,2,FALSE))</f>
        <v/>
      </c>
      <c r="W339" s="234"/>
      <c r="X339" s="235"/>
    </row>
    <row r="340" spans="1:29" ht="27" customHeight="1">
      <c r="A340" s="177" t="s">
        <v>23</v>
      </c>
      <c r="B340" s="178"/>
      <c r="C340" s="179"/>
      <c r="D340" s="241"/>
      <c r="E340" s="82" t="s">
        <v>22</v>
      </c>
      <c r="F340" s="241"/>
      <c r="G340" s="249" t="s">
        <v>21</v>
      </c>
      <c r="H340" s="250"/>
      <c r="I340" s="251"/>
      <c r="J340" s="255" t="str">
        <f>基本登録!$B$2</f>
        <v>基本登録シートの学校番号に入力して下さい</v>
      </c>
      <c r="K340" s="256"/>
      <c r="L340" s="256"/>
      <c r="M340" s="256"/>
      <c r="N340" s="256"/>
      <c r="O340" s="256"/>
      <c r="P340" s="256"/>
      <c r="Q340" s="256"/>
      <c r="R340" s="256"/>
      <c r="S340" s="256"/>
      <c r="T340" s="257"/>
      <c r="U340" s="83"/>
      <c r="V340" s="236"/>
      <c r="W340" s="237"/>
      <c r="X340" s="238"/>
    </row>
    <row r="341" spans="1:29" ht="9.75" customHeight="1">
      <c r="A341" s="186">
        <f>基本登録!$B$1</f>
        <v>0</v>
      </c>
      <c r="B341" s="187"/>
      <c r="C341" s="188"/>
      <c r="D341" s="252"/>
      <c r="E341" s="258" t="s">
        <v>0</v>
      </c>
      <c r="F341" s="254"/>
      <c r="G341" s="261" t="s">
        <v>20</v>
      </c>
      <c r="H341" s="262"/>
      <c r="I341" s="263"/>
      <c r="J341" s="267">
        <f>基本登録!$B$3</f>
        <v>0</v>
      </c>
      <c r="K341" s="268"/>
      <c r="L341" s="268"/>
      <c r="M341" s="268"/>
      <c r="N341" s="268"/>
      <c r="O341" s="268"/>
      <c r="P341" s="268"/>
      <c r="Q341" s="268"/>
      <c r="R341" s="268"/>
      <c r="S341" s="268"/>
      <c r="T341" s="269"/>
      <c r="U341" s="239"/>
      <c r="V341" s="240"/>
      <c r="W341" s="240"/>
      <c r="X341" s="240"/>
    </row>
    <row r="342" spans="1:29" ht="16.5" customHeight="1">
      <c r="A342" s="189"/>
      <c r="B342" s="190"/>
      <c r="C342" s="191"/>
      <c r="D342" s="252"/>
      <c r="E342" s="259"/>
      <c r="F342" s="254"/>
      <c r="G342" s="264"/>
      <c r="H342" s="265"/>
      <c r="I342" s="266"/>
      <c r="J342" s="270"/>
      <c r="K342" s="271"/>
      <c r="L342" s="271"/>
      <c r="M342" s="271"/>
      <c r="N342" s="271"/>
      <c r="O342" s="271"/>
      <c r="P342" s="271"/>
      <c r="Q342" s="271"/>
      <c r="R342" s="271"/>
      <c r="S342" s="271"/>
      <c r="T342" s="272"/>
      <c r="U342" s="241"/>
      <c r="V342" s="243" t="s">
        <v>19</v>
      </c>
      <c r="W342" s="245" t="s">
        <v>11</v>
      </c>
      <c r="X342" s="246"/>
    </row>
    <row r="343" spans="1:29" ht="27" customHeight="1">
      <c r="A343" s="192"/>
      <c r="B343" s="193"/>
      <c r="C343" s="194"/>
      <c r="D343" s="253"/>
      <c r="E343" s="260"/>
      <c r="F343" s="242"/>
      <c r="G343" s="273" t="s">
        <v>18</v>
      </c>
      <c r="H343" s="274"/>
      <c r="I343" s="275"/>
      <c r="J343" s="80" t="s">
        <v>32</v>
      </c>
      <c r="K343" s="81" t="s">
        <v>33</v>
      </c>
      <c r="L343" s="81" t="s">
        <v>34</v>
      </c>
      <c r="M343" s="81" t="s">
        <v>35</v>
      </c>
      <c r="N343" s="81" t="s">
        <v>36</v>
      </c>
      <c r="O343" s="81" t="s">
        <v>37</v>
      </c>
      <c r="P343" s="81" t="s">
        <v>38</v>
      </c>
      <c r="Q343" s="63" t="str">
        <f>IF(AC346="","",AC346)</f>
        <v/>
      </c>
      <c r="R343" s="81" t="s">
        <v>39</v>
      </c>
      <c r="S343" s="58"/>
      <c r="T343" s="59"/>
      <c r="U343" s="242"/>
      <c r="V343" s="244"/>
      <c r="W343" s="247"/>
      <c r="X343" s="248"/>
    </row>
    <row r="344" spans="1:29" ht="4.5" customHeight="1"/>
    <row r="345" spans="1:29" ht="21.75" customHeight="1">
      <c r="A345" s="66" t="s">
        <v>10</v>
      </c>
      <c r="B345" s="276" t="s">
        <v>9</v>
      </c>
      <c r="C345" s="277"/>
      <c r="D345" s="277"/>
      <c r="E345" s="277"/>
      <c r="F345" s="278"/>
      <c r="G345" s="85" t="s">
        <v>8</v>
      </c>
      <c r="H345" s="86"/>
      <c r="I345" s="279" t="str">
        <f>IFERROR(VLOOKUP(D338,基本登録!$B$8:$G$13,5,FALSE),"")</f>
        <v>予選</v>
      </c>
      <c r="J345" s="279"/>
      <c r="K345" s="279"/>
      <c r="L345" s="87"/>
      <c r="M345" s="292" t="str">
        <f>IFERROR(VLOOKUP(D338,基本登録!$B$8:$G$13,6,FALSE),"")</f>
        <v>準決勝</v>
      </c>
      <c r="N345" s="279"/>
      <c r="O345" s="279"/>
      <c r="P345" s="279"/>
      <c r="Q345" s="278"/>
      <c r="R345" s="91"/>
      <c r="S345" s="277"/>
      <c r="T345" s="277"/>
      <c r="U345" s="277"/>
      <c r="V345" s="92"/>
      <c r="W345" s="280" t="s">
        <v>7</v>
      </c>
      <c r="X345" s="281"/>
    </row>
    <row r="346" spans="1:29" ht="21.75" customHeight="1">
      <c r="A346" s="71" t="str">
        <f>基本登録!$A$16</f>
        <v>１</v>
      </c>
      <c r="B346" s="282" t="str">
        <f>IF('都総体（女子）'!AC346="","",VLOOKUP(AC346,都総体!$J:$O,4,FALSE))</f>
        <v/>
      </c>
      <c r="C346" s="283"/>
      <c r="D346" s="283"/>
      <c r="E346" s="283"/>
      <c r="F346" s="284"/>
      <c r="G346" s="72" t="str">
        <f>IF('都総体（女子）'!AC346="","",VLOOKUP(AC346,都総体!$J:$O,5,FALSE))</f>
        <v/>
      </c>
      <c r="H346" s="84"/>
      <c r="I346" s="84"/>
      <c r="J346" s="84"/>
      <c r="K346" s="57"/>
      <c r="L346" s="89"/>
      <c r="M346" s="84"/>
      <c r="N346" s="84"/>
      <c r="O346" s="84"/>
      <c r="P346" s="57"/>
      <c r="Q346" s="89"/>
      <c r="R346" s="84"/>
      <c r="S346" s="84"/>
      <c r="T346" s="84"/>
      <c r="U346" s="57"/>
      <c r="V346" s="89"/>
      <c r="W346" s="177"/>
      <c r="X346" s="179"/>
      <c r="Y346" s="75"/>
      <c r="AC346" s="54" t="str">
        <f>都総体!J24</f>
        <v/>
      </c>
    </row>
    <row r="347" spans="1:29" ht="21.75" customHeight="1">
      <c r="A347" s="66" t="str">
        <f>基本登録!$A$17</f>
        <v>２</v>
      </c>
      <c r="B347" s="282" t="str">
        <f>IF('都総体（女子）'!AC347="","",VLOOKUP(AC347,都総体!$J:$O,4,FALSE))</f>
        <v/>
      </c>
      <c r="C347" s="283"/>
      <c r="D347" s="283"/>
      <c r="E347" s="283"/>
      <c r="F347" s="284"/>
      <c r="G347" s="72" t="str">
        <f>IF('都総体（女子）'!AC347="","",VLOOKUP(AC347,都総体!$J:$O,5,FALSE))</f>
        <v/>
      </c>
      <c r="H347" s="84"/>
      <c r="I347" s="84"/>
      <c r="J347" s="84"/>
      <c r="K347" s="57"/>
      <c r="L347" s="89"/>
      <c r="M347" s="84"/>
      <c r="N347" s="84"/>
      <c r="O347" s="84"/>
      <c r="P347" s="57"/>
      <c r="Q347" s="89"/>
      <c r="R347" s="84"/>
      <c r="S347" s="84"/>
      <c r="T347" s="84"/>
      <c r="U347" s="57"/>
      <c r="V347" s="89"/>
      <c r="W347" s="177"/>
      <c r="X347" s="179"/>
    </row>
    <row r="348" spans="1:29" ht="21.75" customHeight="1">
      <c r="A348" s="66" t="str">
        <f>基本登録!$A$18</f>
        <v>３</v>
      </c>
      <c r="B348" s="282" t="str">
        <f>IF('都総体（女子）'!AC348="","",VLOOKUP(AC348,都総体!$J:$O,4,FALSE))</f>
        <v/>
      </c>
      <c r="C348" s="283"/>
      <c r="D348" s="283"/>
      <c r="E348" s="283"/>
      <c r="F348" s="284"/>
      <c r="G348" s="72" t="str">
        <f>IF('都総体（女子）'!AC348="","",VLOOKUP(AC348,都総体!$J:$O,5,FALSE))</f>
        <v/>
      </c>
      <c r="H348" s="84"/>
      <c r="I348" s="84"/>
      <c r="J348" s="84"/>
      <c r="K348" s="57"/>
      <c r="L348" s="89"/>
      <c r="M348" s="84"/>
      <c r="N348" s="84"/>
      <c r="O348" s="84"/>
      <c r="P348" s="57"/>
      <c r="Q348" s="89"/>
      <c r="R348" s="84"/>
      <c r="S348" s="84"/>
      <c r="T348" s="84"/>
      <c r="U348" s="57"/>
      <c r="V348" s="89"/>
      <c r="W348" s="177"/>
      <c r="X348" s="179"/>
    </row>
    <row r="349" spans="1:29" ht="21.75" customHeight="1">
      <c r="A349" s="66" t="str">
        <f>基本登録!$A$19</f>
        <v>４</v>
      </c>
      <c r="B349" s="282" t="str">
        <f>IF('都総体（女子）'!AC349="","",VLOOKUP(AC349,都総体!$J:$O,4,FALSE))</f>
        <v/>
      </c>
      <c r="C349" s="283"/>
      <c r="D349" s="283"/>
      <c r="E349" s="283"/>
      <c r="F349" s="284"/>
      <c r="G349" s="72" t="str">
        <f>IF('都総体（女子）'!AC349="","",VLOOKUP(AC349,都総体!$J:$O,5,FALSE))</f>
        <v/>
      </c>
      <c r="H349" s="84"/>
      <c r="I349" s="84"/>
      <c r="J349" s="84"/>
      <c r="K349" s="57"/>
      <c r="L349" s="89"/>
      <c r="M349" s="84"/>
      <c r="N349" s="84"/>
      <c r="O349" s="84"/>
      <c r="P349" s="57"/>
      <c r="Q349" s="89"/>
      <c r="R349" s="84"/>
      <c r="S349" s="84"/>
      <c r="T349" s="84"/>
      <c r="U349" s="57"/>
      <c r="V349" s="89"/>
      <c r="W349" s="177"/>
      <c r="X349" s="179"/>
    </row>
    <row r="350" spans="1:29" ht="21.75" customHeight="1">
      <c r="A350" s="66" t="str">
        <f>基本登録!$A$20</f>
        <v>５</v>
      </c>
      <c r="B350" s="282" t="str">
        <f>IF('都総体（女子）'!AC350="","",VLOOKUP(AC350,都総体!$J:$O,4,FALSE))</f>
        <v/>
      </c>
      <c r="C350" s="283"/>
      <c r="D350" s="283"/>
      <c r="E350" s="283"/>
      <c r="F350" s="284"/>
      <c r="G350" s="72" t="str">
        <f>IF('都総体（女子）'!AC350="","",VLOOKUP(AC350,都総体!$J:$O,5,FALSE))</f>
        <v/>
      </c>
      <c r="H350" s="84"/>
      <c r="I350" s="84"/>
      <c r="J350" s="84"/>
      <c r="K350" s="57"/>
      <c r="L350" s="89"/>
      <c r="M350" s="84"/>
      <c r="N350" s="84"/>
      <c r="O350" s="84"/>
      <c r="P350" s="57"/>
      <c r="Q350" s="89"/>
      <c r="R350" s="84"/>
      <c r="S350" s="84"/>
      <c r="T350" s="84"/>
      <c r="U350" s="57"/>
      <c r="V350" s="89"/>
      <c r="W350" s="177"/>
      <c r="X350" s="179"/>
    </row>
    <row r="351" spans="1:29" ht="21.75" customHeight="1">
      <c r="A351" s="66" t="str">
        <f>基本登録!$A$21</f>
        <v>補</v>
      </c>
      <c r="B351" s="282" t="str">
        <f>IF('都総体（女子）'!AC351="","",VLOOKUP(AC351,都総体!$J:$O,4,FALSE))</f>
        <v/>
      </c>
      <c r="C351" s="283"/>
      <c r="D351" s="283"/>
      <c r="E351" s="283"/>
      <c r="F351" s="284"/>
      <c r="G351" s="72" t="str">
        <f>IF('都総体（女子）'!AC351="","",VLOOKUP(AC351,都総体!$J:$O,5,FALSE))</f>
        <v/>
      </c>
      <c r="H351" s="66"/>
      <c r="I351" s="66"/>
      <c r="J351" s="66"/>
      <c r="K351" s="88"/>
      <c r="L351" s="89"/>
      <c r="M351" s="66"/>
      <c r="N351" s="66"/>
      <c r="O351" s="66"/>
      <c r="P351" s="88"/>
      <c r="Q351" s="89"/>
      <c r="R351" s="66"/>
      <c r="S351" s="66"/>
      <c r="T351" s="66"/>
      <c r="U351" s="88"/>
      <c r="V351" s="89"/>
      <c r="W351" s="177"/>
      <c r="X351" s="179"/>
    </row>
    <row r="352" spans="1:29" ht="19.5" customHeight="1">
      <c r="A352" s="177"/>
      <c r="B352" s="285"/>
      <c r="C352" s="285"/>
      <c r="D352" s="285"/>
      <c r="E352" s="285"/>
      <c r="F352" s="285"/>
      <c r="G352" s="286"/>
      <c r="H352" s="280" t="s">
        <v>5</v>
      </c>
      <c r="I352" s="287"/>
      <c r="J352" s="287"/>
      <c r="K352" s="287"/>
      <c r="L352" s="89"/>
      <c r="M352" s="280" t="s">
        <v>5</v>
      </c>
      <c r="N352" s="287"/>
      <c r="O352" s="287"/>
      <c r="P352" s="287"/>
      <c r="Q352" s="89"/>
      <c r="R352" s="280" t="s">
        <v>5</v>
      </c>
      <c r="S352" s="287"/>
      <c r="T352" s="287"/>
      <c r="U352" s="287"/>
      <c r="V352" s="89"/>
      <c r="W352" s="177"/>
      <c r="X352" s="179"/>
    </row>
    <row r="353" spans="1:29" ht="24.75" customHeight="1">
      <c r="A353" s="276" t="s">
        <v>4</v>
      </c>
      <c r="B353" s="279"/>
      <c r="C353" s="279"/>
      <c r="D353" s="279"/>
      <c r="E353" s="279"/>
      <c r="F353" s="279"/>
      <c r="G353" s="278"/>
      <c r="H353" s="177"/>
      <c r="I353" s="178"/>
      <c r="J353" s="178"/>
      <c r="K353" s="178"/>
      <c r="L353" s="179"/>
      <c r="M353" s="177"/>
      <c r="N353" s="178"/>
      <c r="O353" s="178"/>
      <c r="P353" s="178"/>
      <c r="Q353" s="179"/>
      <c r="R353" s="177"/>
      <c r="S353" s="178"/>
      <c r="T353" s="178"/>
      <c r="U353" s="178"/>
      <c r="V353" s="179"/>
      <c r="W353" s="177"/>
      <c r="X353" s="179"/>
    </row>
    <row r="354" spans="1:29" ht="4.5" customHeight="1">
      <c r="A354" s="288"/>
      <c r="B354" s="240"/>
      <c r="C354" s="24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</row>
    <row r="355" spans="1:29">
      <c r="A355" s="229" t="s">
        <v>63</v>
      </c>
      <c r="B355" s="229"/>
      <c r="C355" s="229"/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30"/>
      <c r="R355" s="231" t="s">
        <v>3</v>
      </c>
      <c r="S355" s="231"/>
      <c r="T355" s="231"/>
      <c r="U355" s="231"/>
      <c r="V355" s="231"/>
      <c r="W355" s="231"/>
      <c r="X355" s="231"/>
    </row>
    <row r="356" spans="1:29">
      <c r="A356" s="229" t="s">
        <v>2</v>
      </c>
      <c r="B356" s="229"/>
      <c r="C356" s="229"/>
      <c r="D356" s="229"/>
      <c r="E356" s="229"/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90"/>
      <c r="R356" s="231"/>
      <c r="S356" s="231"/>
      <c r="T356" s="231"/>
      <c r="U356" s="231"/>
      <c r="V356" s="231"/>
      <c r="W356" s="231"/>
      <c r="X356" s="231"/>
    </row>
    <row r="357" spans="1:29" ht="39.75" customHeight="1"/>
    <row r="358" spans="1:29" ht="34.5" customHeight="1"/>
    <row r="359" spans="1:29" ht="24.75" customHeight="1">
      <c r="A359" s="169" t="s">
        <v>12</v>
      </c>
      <c r="B359" s="169"/>
      <c r="C359" s="169"/>
      <c r="D359" s="172" t="str">
        <f>$D$2</f>
        <v>基本登録シートの年度に入力して下さい</v>
      </c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3"/>
      <c r="V359" s="249" t="s">
        <v>24</v>
      </c>
      <c r="W359" s="250"/>
      <c r="X359" s="251"/>
    </row>
    <row r="360" spans="1:29" ht="26.25" customHeight="1">
      <c r="A360" s="170"/>
      <c r="B360" s="170"/>
      <c r="C360" s="170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3"/>
      <c r="V360" s="233" t="str">
        <f>IF(VLOOKUP(AC367,都総体!$J:$O,2,FALSE)="","",VLOOKUP(AC367,都総体!$J:$O,2,FALSE))</f>
        <v/>
      </c>
      <c r="W360" s="234"/>
      <c r="X360" s="235"/>
    </row>
    <row r="361" spans="1:29" ht="27" customHeight="1">
      <c r="A361" s="177" t="s">
        <v>23</v>
      </c>
      <c r="B361" s="178"/>
      <c r="C361" s="179"/>
      <c r="D361" s="241"/>
      <c r="E361" s="82" t="s">
        <v>22</v>
      </c>
      <c r="F361" s="241"/>
      <c r="G361" s="249" t="s">
        <v>21</v>
      </c>
      <c r="H361" s="250"/>
      <c r="I361" s="251"/>
      <c r="J361" s="255" t="str">
        <f>基本登録!$B$2</f>
        <v>基本登録シートの学校番号に入力して下さい</v>
      </c>
      <c r="K361" s="256"/>
      <c r="L361" s="256"/>
      <c r="M361" s="256"/>
      <c r="N361" s="256"/>
      <c r="O361" s="256"/>
      <c r="P361" s="256"/>
      <c r="Q361" s="256"/>
      <c r="R361" s="256"/>
      <c r="S361" s="256"/>
      <c r="T361" s="257"/>
      <c r="U361" s="83"/>
      <c r="V361" s="236"/>
      <c r="W361" s="237"/>
      <c r="X361" s="238"/>
    </row>
    <row r="362" spans="1:29" ht="9.75" customHeight="1">
      <c r="A362" s="186">
        <f>基本登録!$B$1</f>
        <v>0</v>
      </c>
      <c r="B362" s="187"/>
      <c r="C362" s="188"/>
      <c r="D362" s="252"/>
      <c r="E362" s="258" t="s">
        <v>0</v>
      </c>
      <c r="F362" s="254"/>
      <c r="G362" s="261" t="s">
        <v>20</v>
      </c>
      <c r="H362" s="262"/>
      <c r="I362" s="263"/>
      <c r="J362" s="267">
        <f>基本登録!$B$3</f>
        <v>0</v>
      </c>
      <c r="K362" s="268"/>
      <c r="L362" s="268"/>
      <c r="M362" s="268"/>
      <c r="N362" s="268"/>
      <c r="O362" s="268"/>
      <c r="P362" s="268"/>
      <c r="Q362" s="268"/>
      <c r="R362" s="268"/>
      <c r="S362" s="268"/>
      <c r="T362" s="269"/>
      <c r="U362" s="239"/>
      <c r="V362" s="240"/>
      <c r="W362" s="240"/>
      <c r="X362" s="240"/>
    </row>
    <row r="363" spans="1:29" ht="16.5" customHeight="1">
      <c r="A363" s="189"/>
      <c r="B363" s="190"/>
      <c r="C363" s="191"/>
      <c r="D363" s="252"/>
      <c r="E363" s="259"/>
      <c r="F363" s="254"/>
      <c r="G363" s="264"/>
      <c r="H363" s="265"/>
      <c r="I363" s="266"/>
      <c r="J363" s="270"/>
      <c r="K363" s="271"/>
      <c r="L363" s="271"/>
      <c r="M363" s="271"/>
      <c r="N363" s="271"/>
      <c r="O363" s="271"/>
      <c r="P363" s="271"/>
      <c r="Q363" s="271"/>
      <c r="R363" s="271"/>
      <c r="S363" s="271"/>
      <c r="T363" s="272"/>
      <c r="U363" s="241"/>
      <c r="V363" s="243" t="s">
        <v>19</v>
      </c>
      <c r="W363" s="245" t="s">
        <v>11</v>
      </c>
      <c r="X363" s="246"/>
    </row>
    <row r="364" spans="1:29" ht="27" customHeight="1">
      <c r="A364" s="192"/>
      <c r="B364" s="193"/>
      <c r="C364" s="194"/>
      <c r="D364" s="253"/>
      <c r="E364" s="260"/>
      <c r="F364" s="242"/>
      <c r="G364" s="273" t="s">
        <v>18</v>
      </c>
      <c r="H364" s="274"/>
      <c r="I364" s="275"/>
      <c r="J364" s="80" t="s">
        <v>32</v>
      </c>
      <c r="K364" s="81" t="s">
        <v>33</v>
      </c>
      <c r="L364" s="81" t="s">
        <v>34</v>
      </c>
      <c r="M364" s="81" t="s">
        <v>35</v>
      </c>
      <c r="N364" s="81" t="s">
        <v>36</v>
      </c>
      <c r="O364" s="81" t="s">
        <v>37</v>
      </c>
      <c r="P364" s="81" t="s">
        <v>38</v>
      </c>
      <c r="Q364" s="63" t="str">
        <f>IF(AC367="","",AC367)</f>
        <v/>
      </c>
      <c r="R364" s="81" t="s">
        <v>39</v>
      </c>
      <c r="S364" s="58"/>
      <c r="T364" s="59"/>
      <c r="U364" s="242"/>
      <c r="V364" s="244"/>
      <c r="W364" s="247"/>
      <c r="X364" s="248"/>
    </row>
    <row r="365" spans="1:29" ht="4.5" customHeight="1"/>
    <row r="366" spans="1:29" ht="21.75" customHeight="1">
      <c r="A366" s="66" t="s">
        <v>10</v>
      </c>
      <c r="B366" s="276" t="s">
        <v>9</v>
      </c>
      <c r="C366" s="277"/>
      <c r="D366" s="277"/>
      <c r="E366" s="277"/>
      <c r="F366" s="278"/>
      <c r="G366" s="85" t="s">
        <v>8</v>
      </c>
      <c r="H366" s="86"/>
      <c r="I366" s="279" t="str">
        <f>IFERROR(VLOOKUP(D359,基本登録!$B$8:$G$13,5,FALSE),"")</f>
        <v>予選</v>
      </c>
      <c r="J366" s="279"/>
      <c r="K366" s="279"/>
      <c r="L366" s="87"/>
      <c r="M366" s="292" t="str">
        <f>IFERROR(VLOOKUP(D359,基本登録!$B$8:$G$13,6,FALSE),"")</f>
        <v>準決勝</v>
      </c>
      <c r="N366" s="279"/>
      <c r="O366" s="279"/>
      <c r="P366" s="279"/>
      <c r="Q366" s="278"/>
      <c r="R366" s="91"/>
      <c r="S366" s="277"/>
      <c r="T366" s="277"/>
      <c r="U366" s="277"/>
      <c r="V366" s="92"/>
      <c r="W366" s="280" t="s">
        <v>7</v>
      </c>
      <c r="X366" s="281"/>
    </row>
    <row r="367" spans="1:29" ht="21.75" customHeight="1">
      <c r="A367" s="71" t="str">
        <f>基本登録!$A$16</f>
        <v>１</v>
      </c>
      <c r="B367" s="282" t="str">
        <f>IF('都総体（女子）'!AC367="","",VLOOKUP(AC367,都総体!$J:$O,4,FALSE))</f>
        <v/>
      </c>
      <c r="C367" s="283"/>
      <c r="D367" s="283"/>
      <c r="E367" s="283"/>
      <c r="F367" s="284"/>
      <c r="G367" s="72" t="str">
        <f>IF('都総体（女子）'!AC367="","",VLOOKUP(AC367,都総体!$J:$O,5,FALSE))</f>
        <v/>
      </c>
      <c r="H367" s="84"/>
      <c r="I367" s="84"/>
      <c r="J367" s="84"/>
      <c r="K367" s="57"/>
      <c r="L367" s="89"/>
      <c r="M367" s="84"/>
      <c r="N367" s="84"/>
      <c r="O367" s="84"/>
      <c r="P367" s="57"/>
      <c r="Q367" s="89"/>
      <c r="R367" s="84"/>
      <c r="S367" s="84"/>
      <c r="T367" s="84"/>
      <c r="U367" s="57"/>
      <c r="V367" s="89"/>
      <c r="W367" s="177"/>
      <c r="X367" s="179"/>
      <c r="Y367" s="75"/>
      <c r="AC367" s="54" t="str">
        <f>都総体!J25</f>
        <v/>
      </c>
    </row>
    <row r="368" spans="1:29" ht="21.75" customHeight="1">
      <c r="A368" s="66" t="str">
        <f>基本登録!$A$17</f>
        <v>２</v>
      </c>
      <c r="B368" s="282" t="str">
        <f>IF('都総体（女子）'!AC368="","",VLOOKUP(AC368,都総体!$J:$O,4,FALSE))</f>
        <v/>
      </c>
      <c r="C368" s="283"/>
      <c r="D368" s="283"/>
      <c r="E368" s="283"/>
      <c r="F368" s="284"/>
      <c r="G368" s="72" t="str">
        <f>IF('都総体（女子）'!AC368="","",VLOOKUP(AC368,都総体!$J:$O,5,FALSE))</f>
        <v/>
      </c>
      <c r="H368" s="84"/>
      <c r="I368" s="84"/>
      <c r="J368" s="84"/>
      <c r="K368" s="57"/>
      <c r="L368" s="89"/>
      <c r="M368" s="84"/>
      <c r="N368" s="84"/>
      <c r="O368" s="84"/>
      <c r="P368" s="57"/>
      <c r="Q368" s="89"/>
      <c r="R368" s="84"/>
      <c r="S368" s="84"/>
      <c r="T368" s="84"/>
      <c r="U368" s="57"/>
      <c r="V368" s="89"/>
      <c r="W368" s="177"/>
      <c r="X368" s="179"/>
    </row>
    <row r="369" spans="1:24" ht="21.75" customHeight="1">
      <c r="A369" s="66" t="str">
        <f>基本登録!$A$18</f>
        <v>３</v>
      </c>
      <c r="B369" s="282" t="str">
        <f>IF('都総体（女子）'!AC369="","",VLOOKUP(AC369,都総体!$J:$O,4,FALSE))</f>
        <v/>
      </c>
      <c r="C369" s="283"/>
      <c r="D369" s="283"/>
      <c r="E369" s="283"/>
      <c r="F369" s="284"/>
      <c r="G369" s="72" t="str">
        <f>IF('都総体（女子）'!AC369="","",VLOOKUP(AC369,都総体!$J:$O,5,FALSE))</f>
        <v/>
      </c>
      <c r="H369" s="84"/>
      <c r="I369" s="84"/>
      <c r="J369" s="84"/>
      <c r="K369" s="57"/>
      <c r="L369" s="89"/>
      <c r="M369" s="84"/>
      <c r="N369" s="84"/>
      <c r="O369" s="84"/>
      <c r="P369" s="57"/>
      <c r="Q369" s="89"/>
      <c r="R369" s="84"/>
      <c r="S369" s="84"/>
      <c r="T369" s="84"/>
      <c r="U369" s="57"/>
      <c r="V369" s="89"/>
      <c r="W369" s="177"/>
      <c r="X369" s="179"/>
    </row>
    <row r="370" spans="1:24" ht="21.75" customHeight="1">
      <c r="A370" s="66" t="str">
        <f>基本登録!$A$19</f>
        <v>４</v>
      </c>
      <c r="B370" s="282" t="str">
        <f>IF('都総体（女子）'!AC370="","",VLOOKUP(AC370,都総体!$J:$O,4,FALSE))</f>
        <v/>
      </c>
      <c r="C370" s="283"/>
      <c r="D370" s="283"/>
      <c r="E370" s="283"/>
      <c r="F370" s="284"/>
      <c r="G370" s="72" t="str">
        <f>IF('都総体（女子）'!AC370="","",VLOOKUP(AC370,都総体!$J:$O,5,FALSE))</f>
        <v/>
      </c>
      <c r="H370" s="84"/>
      <c r="I370" s="84"/>
      <c r="J370" s="84"/>
      <c r="K370" s="57"/>
      <c r="L370" s="89"/>
      <c r="M370" s="84"/>
      <c r="N370" s="84"/>
      <c r="O370" s="84"/>
      <c r="P370" s="57"/>
      <c r="Q370" s="89"/>
      <c r="R370" s="84"/>
      <c r="S370" s="84"/>
      <c r="T370" s="84"/>
      <c r="U370" s="57"/>
      <c r="V370" s="89"/>
      <c r="W370" s="177"/>
      <c r="X370" s="179"/>
    </row>
    <row r="371" spans="1:24" ht="21.75" customHeight="1">
      <c r="A371" s="66" t="str">
        <f>基本登録!$A$20</f>
        <v>５</v>
      </c>
      <c r="B371" s="282" t="str">
        <f>IF('都総体（女子）'!AC371="","",VLOOKUP(AC371,都総体!$J:$O,4,FALSE))</f>
        <v/>
      </c>
      <c r="C371" s="283"/>
      <c r="D371" s="283"/>
      <c r="E371" s="283"/>
      <c r="F371" s="284"/>
      <c r="G371" s="72" t="str">
        <f>IF('都総体（女子）'!AC371="","",VLOOKUP(AC371,都総体!$J:$O,5,FALSE))</f>
        <v/>
      </c>
      <c r="H371" s="84"/>
      <c r="I371" s="84"/>
      <c r="J371" s="84"/>
      <c r="K371" s="57"/>
      <c r="L371" s="89"/>
      <c r="M371" s="84"/>
      <c r="N371" s="84"/>
      <c r="O371" s="84"/>
      <c r="P371" s="57"/>
      <c r="Q371" s="89"/>
      <c r="R371" s="84"/>
      <c r="S371" s="84"/>
      <c r="T371" s="84"/>
      <c r="U371" s="57"/>
      <c r="V371" s="89"/>
      <c r="W371" s="177"/>
      <c r="X371" s="179"/>
    </row>
    <row r="372" spans="1:24" ht="21.75" customHeight="1">
      <c r="A372" s="66" t="str">
        <f>基本登録!$A$21</f>
        <v>補</v>
      </c>
      <c r="B372" s="282" t="str">
        <f>IF('都総体（女子）'!AC372="","",VLOOKUP(AC372,都総体!$J:$O,4,FALSE))</f>
        <v/>
      </c>
      <c r="C372" s="283"/>
      <c r="D372" s="283"/>
      <c r="E372" s="283"/>
      <c r="F372" s="284"/>
      <c r="G372" s="72" t="str">
        <f>IF('都総体（女子）'!AC372="","",VLOOKUP(AC372,都総体!$J:$O,5,FALSE))</f>
        <v/>
      </c>
      <c r="H372" s="66"/>
      <c r="I372" s="66"/>
      <c r="J372" s="66"/>
      <c r="K372" s="88"/>
      <c r="L372" s="89"/>
      <c r="M372" s="66"/>
      <c r="N372" s="66"/>
      <c r="O372" s="66"/>
      <c r="P372" s="88"/>
      <c r="Q372" s="89"/>
      <c r="R372" s="66"/>
      <c r="S372" s="66"/>
      <c r="T372" s="66"/>
      <c r="U372" s="88"/>
      <c r="V372" s="89"/>
      <c r="W372" s="177"/>
      <c r="X372" s="179"/>
    </row>
    <row r="373" spans="1:24" ht="19.5" customHeight="1">
      <c r="A373" s="177"/>
      <c r="B373" s="285"/>
      <c r="C373" s="285"/>
      <c r="D373" s="285"/>
      <c r="E373" s="285"/>
      <c r="F373" s="285"/>
      <c r="G373" s="286"/>
      <c r="H373" s="280" t="s">
        <v>5</v>
      </c>
      <c r="I373" s="287"/>
      <c r="J373" s="287"/>
      <c r="K373" s="287"/>
      <c r="L373" s="89"/>
      <c r="M373" s="280" t="s">
        <v>5</v>
      </c>
      <c r="N373" s="287"/>
      <c r="O373" s="287"/>
      <c r="P373" s="287"/>
      <c r="Q373" s="89"/>
      <c r="R373" s="280" t="s">
        <v>5</v>
      </c>
      <c r="S373" s="287"/>
      <c r="T373" s="287"/>
      <c r="U373" s="287"/>
      <c r="V373" s="89"/>
      <c r="W373" s="177"/>
      <c r="X373" s="179"/>
    </row>
    <row r="374" spans="1:24" ht="24.75" customHeight="1">
      <c r="A374" s="276" t="s">
        <v>4</v>
      </c>
      <c r="B374" s="279"/>
      <c r="C374" s="279"/>
      <c r="D374" s="279"/>
      <c r="E374" s="279"/>
      <c r="F374" s="279"/>
      <c r="G374" s="278"/>
      <c r="H374" s="177"/>
      <c r="I374" s="178"/>
      <c r="J374" s="178"/>
      <c r="K374" s="178"/>
      <c r="L374" s="179"/>
      <c r="M374" s="177"/>
      <c r="N374" s="178"/>
      <c r="O374" s="178"/>
      <c r="P374" s="178"/>
      <c r="Q374" s="179"/>
      <c r="R374" s="177"/>
      <c r="S374" s="178"/>
      <c r="T374" s="178"/>
      <c r="U374" s="178"/>
      <c r="V374" s="179"/>
      <c r="W374" s="177"/>
      <c r="X374" s="179"/>
    </row>
    <row r="375" spans="1:24" ht="4.5" customHeight="1">
      <c r="A375" s="288"/>
      <c r="B375" s="240"/>
      <c r="C375" s="240"/>
      <c r="D375" s="240"/>
      <c r="E375" s="240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</row>
    <row r="376" spans="1:24">
      <c r="A376" s="229" t="s">
        <v>63</v>
      </c>
      <c r="B376" s="229"/>
      <c r="C376" s="229"/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30"/>
      <c r="R376" s="231" t="s">
        <v>3</v>
      </c>
      <c r="S376" s="231"/>
      <c r="T376" s="231"/>
      <c r="U376" s="231"/>
      <c r="V376" s="231"/>
      <c r="W376" s="231"/>
      <c r="X376" s="231"/>
    </row>
    <row r="377" spans="1:24">
      <c r="A377" s="229" t="s">
        <v>2</v>
      </c>
      <c r="B377" s="229"/>
      <c r="C377" s="229"/>
      <c r="D377" s="229"/>
      <c r="E377" s="229"/>
      <c r="F377" s="229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90"/>
      <c r="R377" s="231"/>
      <c r="S377" s="231"/>
      <c r="T377" s="231"/>
      <c r="U377" s="231"/>
      <c r="V377" s="231"/>
      <c r="W377" s="231"/>
      <c r="X377" s="231"/>
    </row>
    <row r="378" spans="1:24" ht="39.75" customHeight="1"/>
    <row r="379" spans="1:24" ht="34.5" customHeight="1"/>
    <row r="380" spans="1:24" ht="24.75" customHeight="1">
      <c r="A380" s="169" t="s">
        <v>12</v>
      </c>
      <c r="B380" s="169"/>
      <c r="C380" s="169"/>
      <c r="D380" s="172" t="str">
        <f>$D$2</f>
        <v>基本登録シートの年度に入力して下さい</v>
      </c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3"/>
      <c r="V380" s="249" t="s">
        <v>24</v>
      </c>
      <c r="W380" s="250"/>
      <c r="X380" s="251"/>
    </row>
    <row r="381" spans="1:24" ht="26.25" customHeight="1">
      <c r="A381" s="170"/>
      <c r="B381" s="170"/>
      <c r="C381" s="170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3"/>
      <c r="V381" s="233" t="str">
        <f>IF(VLOOKUP(AC388,都総体!$J:$O,2,FALSE)="","",VLOOKUP(AC388,都総体!$J:$O,2,FALSE))</f>
        <v/>
      </c>
      <c r="W381" s="234"/>
      <c r="X381" s="235"/>
    </row>
    <row r="382" spans="1:24" ht="27" customHeight="1">
      <c r="A382" s="177" t="s">
        <v>23</v>
      </c>
      <c r="B382" s="178"/>
      <c r="C382" s="179"/>
      <c r="D382" s="241"/>
      <c r="E382" s="82" t="s">
        <v>22</v>
      </c>
      <c r="F382" s="241"/>
      <c r="G382" s="249" t="s">
        <v>21</v>
      </c>
      <c r="H382" s="250"/>
      <c r="I382" s="251"/>
      <c r="J382" s="255" t="str">
        <f>基本登録!$B$2</f>
        <v>基本登録シートの学校番号に入力して下さい</v>
      </c>
      <c r="K382" s="256"/>
      <c r="L382" s="256"/>
      <c r="M382" s="256"/>
      <c r="N382" s="256"/>
      <c r="O382" s="256"/>
      <c r="P382" s="256"/>
      <c r="Q382" s="256"/>
      <c r="R382" s="256"/>
      <c r="S382" s="256"/>
      <c r="T382" s="257"/>
      <c r="U382" s="83"/>
      <c r="V382" s="236"/>
      <c r="W382" s="237"/>
      <c r="X382" s="238"/>
    </row>
    <row r="383" spans="1:24" ht="9.75" customHeight="1">
      <c r="A383" s="186">
        <f>基本登録!$B$1</f>
        <v>0</v>
      </c>
      <c r="B383" s="187"/>
      <c r="C383" s="188"/>
      <c r="D383" s="252"/>
      <c r="E383" s="258" t="s">
        <v>0</v>
      </c>
      <c r="F383" s="254"/>
      <c r="G383" s="261" t="s">
        <v>20</v>
      </c>
      <c r="H383" s="262"/>
      <c r="I383" s="263"/>
      <c r="J383" s="267">
        <f>基本登録!$B$3</f>
        <v>0</v>
      </c>
      <c r="K383" s="268"/>
      <c r="L383" s="268"/>
      <c r="M383" s="268"/>
      <c r="N383" s="268"/>
      <c r="O383" s="268"/>
      <c r="P383" s="268"/>
      <c r="Q383" s="268"/>
      <c r="R383" s="268"/>
      <c r="S383" s="268"/>
      <c r="T383" s="269"/>
      <c r="U383" s="239"/>
      <c r="V383" s="240"/>
      <c r="W383" s="240"/>
      <c r="X383" s="240"/>
    </row>
    <row r="384" spans="1:24" ht="16.5" customHeight="1">
      <c r="A384" s="189"/>
      <c r="B384" s="190"/>
      <c r="C384" s="191"/>
      <c r="D384" s="252"/>
      <c r="E384" s="259"/>
      <c r="F384" s="254"/>
      <c r="G384" s="264"/>
      <c r="H384" s="265"/>
      <c r="I384" s="266"/>
      <c r="J384" s="270"/>
      <c r="K384" s="271"/>
      <c r="L384" s="271"/>
      <c r="M384" s="271"/>
      <c r="N384" s="271"/>
      <c r="O384" s="271"/>
      <c r="P384" s="271"/>
      <c r="Q384" s="271"/>
      <c r="R384" s="271"/>
      <c r="S384" s="271"/>
      <c r="T384" s="272"/>
      <c r="U384" s="241"/>
      <c r="V384" s="243" t="s">
        <v>19</v>
      </c>
      <c r="W384" s="245" t="s">
        <v>11</v>
      </c>
      <c r="X384" s="246"/>
    </row>
    <row r="385" spans="1:29" ht="27" customHeight="1">
      <c r="A385" s="192"/>
      <c r="B385" s="193"/>
      <c r="C385" s="194"/>
      <c r="D385" s="253"/>
      <c r="E385" s="260"/>
      <c r="F385" s="242"/>
      <c r="G385" s="273" t="s">
        <v>18</v>
      </c>
      <c r="H385" s="274"/>
      <c r="I385" s="275"/>
      <c r="J385" s="80" t="s">
        <v>32</v>
      </c>
      <c r="K385" s="81" t="s">
        <v>33</v>
      </c>
      <c r="L385" s="81" t="s">
        <v>34</v>
      </c>
      <c r="M385" s="81" t="s">
        <v>35</v>
      </c>
      <c r="N385" s="81" t="s">
        <v>36</v>
      </c>
      <c r="O385" s="81" t="s">
        <v>37</v>
      </c>
      <c r="P385" s="81" t="s">
        <v>38</v>
      </c>
      <c r="Q385" s="63" t="str">
        <f>IF(AC388="","",AC388)</f>
        <v/>
      </c>
      <c r="R385" s="81" t="s">
        <v>39</v>
      </c>
      <c r="S385" s="58"/>
      <c r="T385" s="59"/>
      <c r="U385" s="242"/>
      <c r="V385" s="244"/>
      <c r="W385" s="247"/>
      <c r="X385" s="248"/>
    </row>
    <row r="386" spans="1:29" ht="4.5" customHeight="1"/>
    <row r="387" spans="1:29" ht="21.75" customHeight="1">
      <c r="A387" s="66" t="s">
        <v>10</v>
      </c>
      <c r="B387" s="276" t="s">
        <v>9</v>
      </c>
      <c r="C387" s="277"/>
      <c r="D387" s="277"/>
      <c r="E387" s="277"/>
      <c r="F387" s="278"/>
      <c r="G387" s="85" t="s">
        <v>8</v>
      </c>
      <c r="H387" s="86"/>
      <c r="I387" s="279" t="str">
        <f>IFERROR(VLOOKUP(D380,基本登録!$B$8:$G$13,5,FALSE),"")</f>
        <v>予選</v>
      </c>
      <c r="J387" s="279"/>
      <c r="K387" s="279"/>
      <c r="L387" s="87"/>
      <c r="M387" s="292" t="str">
        <f>IFERROR(VLOOKUP(D380,基本登録!$B$8:$G$13,6,FALSE),"")</f>
        <v>準決勝</v>
      </c>
      <c r="N387" s="279"/>
      <c r="O387" s="279"/>
      <c r="P387" s="279"/>
      <c r="Q387" s="278"/>
      <c r="R387" s="91"/>
      <c r="S387" s="277"/>
      <c r="T387" s="277"/>
      <c r="U387" s="277"/>
      <c r="V387" s="92"/>
      <c r="W387" s="280" t="s">
        <v>7</v>
      </c>
      <c r="X387" s="281"/>
    </row>
    <row r="388" spans="1:29" ht="21.75" customHeight="1">
      <c r="A388" s="71" t="str">
        <f>基本登録!$A$16</f>
        <v>１</v>
      </c>
      <c r="B388" s="282" t="str">
        <f>IF('都総体（女子）'!AC388="","",VLOOKUP(AC388,都総体!$J:$O,4,FALSE))</f>
        <v/>
      </c>
      <c r="C388" s="283"/>
      <c r="D388" s="283"/>
      <c r="E388" s="283"/>
      <c r="F388" s="284"/>
      <c r="G388" s="72" t="str">
        <f>IF('都総体（女子）'!AC388="","",VLOOKUP(AC388,都総体!$J:$O,5,FALSE))</f>
        <v/>
      </c>
      <c r="H388" s="84"/>
      <c r="I388" s="84"/>
      <c r="J388" s="84"/>
      <c r="K388" s="57"/>
      <c r="L388" s="89"/>
      <c r="M388" s="84"/>
      <c r="N388" s="84"/>
      <c r="O388" s="84"/>
      <c r="P388" s="57"/>
      <c r="Q388" s="89"/>
      <c r="R388" s="84"/>
      <c r="S388" s="84"/>
      <c r="T388" s="84"/>
      <c r="U388" s="57"/>
      <c r="V388" s="89"/>
      <c r="W388" s="177"/>
      <c r="X388" s="179"/>
      <c r="Y388" s="75"/>
      <c r="AC388" s="54" t="str">
        <f>都総体!J26</f>
        <v/>
      </c>
    </row>
    <row r="389" spans="1:29" ht="21.75" customHeight="1">
      <c r="A389" s="66" t="str">
        <f>基本登録!$A$17</f>
        <v>２</v>
      </c>
      <c r="B389" s="282" t="str">
        <f>IF('都総体（女子）'!AC389="","",VLOOKUP(AC389,都総体!$J:$O,4,FALSE))</f>
        <v/>
      </c>
      <c r="C389" s="283"/>
      <c r="D389" s="283"/>
      <c r="E389" s="283"/>
      <c r="F389" s="284"/>
      <c r="G389" s="72" t="str">
        <f>IF('都総体（女子）'!AC389="","",VLOOKUP(AC389,都総体!$J:$O,5,FALSE))</f>
        <v/>
      </c>
      <c r="H389" s="84"/>
      <c r="I389" s="84"/>
      <c r="J389" s="84"/>
      <c r="K389" s="57"/>
      <c r="L389" s="89"/>
      <c r="M389" s="84"/>
      <c r="N389" s="84"/>
      <c r="O389" s="84"/>
      <c r="P389" s="57"/>
      <c r="Q389" s="89"/>
      <c r="R389" s="84"/>
      <c r="S389" s="84"/>
      <c r="T389" s="84"/>
      <c r="U389" s="57"/>
      <c r="V389" s="89"/>
      <c r="W389" s="177"/>
      <c r="X389" s="179"/>
    </row>
    <row r="390" spans="1:29" ht="21.75" customHeight="1">
      <c r="A390" s="66" t="str">
        <f>基本登録!$A$18</f>
        <v>３</v>
      </c>
      <c r="B390" s="282" t="str">
        <f>IF('都総体（女子）'!AC390="","",VLOOKUP(AC390,都総体!$J:$O,4,FALSE))</f>
        <v/>
      </c>
      <c r="C390" s="283"/>
      <c r="D390" s="283"/>
      <c r="E390" s="283"/>
      <c r="F390" s="284"/>
      <c r="G390" s="72" t="str">
        <f>IF('都総体（女子）'!AC390="","",VLOOKUP(AC390,都総体!$J:$O,5,FALSE))</f>
        <v/>
      </c>
      <c r="H390" s="84"/>
      <c r="I390" s="84"/>
      <c r="J390" s="84"/>
      <c r="K390" s="57"/>
      <c r="L390" s="89"/>
      <c r="M390" s="84"/>
      <c r="N390" s="84"/>
      <c r="O390" s="84"/>
      <c r="P390" s="57"/>
      <c r="Q390" s="89"/>
      <c r="R390" s="84"/>
      <c r="S390" s="84"/>
      <c r="T390" s="84"/>
      <c r="U390" s="57"/>
      <c r="V390" s="89"/>
      <c r="W390" s="177"/>
      <c r="X390" s="179"/>
    </row>
    <row r="391" spans="1:29" ht="21.75" customHeight="1">
      <c r="A391" s="66" t="str">
        <f>基本登録!$A$19</f>
        <v>４</v>
      </c>
      <c r="B391" s="282" t="str">
        <f>IF('都総体（女子）'!AC391="","",VLOOKUP(AC391,都総体!$J:$O,4,FALSE))</f>
        <v/>
      </c>
      <c r="C391" s="283"/>
      <c r="D391" s="283"/>
      <c r="E391" s="283"/>
      <c r="F391" s="284"/>
      <c r="G391" s="72" t="str">
        <f>IF('都総体（女子）'!AC391="","",VLOOKUP(AC391,都総体!$J:$O,5,FALSE))</f>
        <v/>
      </c>
      <c r="H391" s="84"/>
      <c r="I391" s="84"/>
      <c r="J391" s="84"/>
      <c r="K391" s="57"/>
      <c r="L391" s="89"/>
      <c r="M391" s="84"/>
      <c r="N391" s="84"/>
      <c r="O391" s="84"/>
      <c r="P391" s="57"/>
      <c r="Q391" s="89"/>
      <c r="R391" s="84"/>
      <c r="S391" s="84"/>
      <c r="T391" s="84"/>
      <c r="U391" s="57"/>
      <c r="V391" s="89"/>
      <c r="W391" s="177"/>
      <c r="X391" s="179"/>
    </row>
    <row r="392" spans="1:29" ht="21.75" customHeight="1">
      <c r="A392" s="66" t="str">
        <f>基本登録!$A$20</f>
        <v>５</v>
      </c>
      <c r="B392" s="282" t="str">
        <f>IF('都総体（女子）'!AC392="","",VLOOKUP(AC392,都総体!$J:$O,4,FALSE))</f>
        <v/>
      </c>
      <c r="C392" s="283"/>
      <c r="D392" s="283"/>
      <c r="E392" s="283"/>
      <c r="F392" s="284"/>
      <c r="G392" s="72" t="str">
        <f>IF('都総体（女子）'!AC392="","",VLOOKUP(AC392,都総体!$J:$O,5,FALSE))</f>
        <v/>
      </c>
      <c r="H392" s="84"/>
      <c r="I392" s="84"/>
      <c r="J392" s="84"/>
      <c r="K392" s="57"/>
      <c r="L392" s="89"/>
      <c r="M392" s="84"/>
      <c r="N392" s="84"/>
      <c r="O392" s="84"/>
      <c r="P392" s="57"/>
      <c r="Q392" s="89"/>
      <c r="R392" s="84"/>
      <c r="S392" s="84"/>
      <c r="T392" s="84"/>
      <c r="U392" s="57"/>
      <c r="V392" s="89"/>
      <c r="W392" s="177"/>
      <c r="X392" s="179"/>
    </row>
    <row r="393" spans="1:29" ht="21.75" customHeight="1">
      <c r="A393" s="66" t="str">
        <f>基本登録!$A$21</f>
        <v>補</v>
      </c>
      <c r="B393" s="282" t="str">
        <f>IF('都総体（女子）'!AC393="","",VLOOKUP(AC393,都総体!$J:$O,4,FALSE))</f>
        <v/>
      </c>
      <c r="C393" s="283"/>
      <c r="D393" s="283"/>
      <c r="E393" s="283"/>
      <c r="F393" s="284"/>
      <c r="G393" s="72" t="str">
        <f>IF('都総体（女子）'!AC393="","",VLOOKUP(AC393,都総体!$J:$O,5,FALSE))</f>
        <v/>
      </c>
      <c r="H393" s="66"/>
      <c r="I393" s="66"/>
      <c r="J393" s="66"/>
      <c r="K393" s="88"/>
      <c r="L393" s="89"/>
      <c r="M393" s="66"/>
      <c r="N393" s="66"/>
      <c r="O393" s="66"/>
      <c r="P393" s="88"/>
      <c r="Q393" s="89"/>
      <c r="R393" s="66"/>
      <c r="S393" s="66"/>
      <c r="T393" s="66"/>
      <c r="U393" s="88"/>
      <c r="V393" s="89"/>
      <c r="W393" s="177"/>
      <c r="X393" s="179"/>
    </row>
    <row r="394" spans="1:29" ht="19.5" customHeight="1">
      <c r="A394" s="177"/>
      <c r="B394" s="285"/>
      <c r="C394" s="285"/>
      <c r="D394" s="285"/>
      <c r="E394" s="285"/>
      <c r="F394" s="285"/>
      <c r="G394" s="286"/>
      <c r="H394" s="280" t="s">
        <v>5</v>
      </c>
      <c r="I394" s="287"/>
      <c r="J394" s="287"/>
      <c r="K394" s="287"/>
      <c r="L394" s="89"/>
      <c r="M394" s="280" t="s">
        <v>5</v>
      </c>
      <c r="N394" s="287"/>
      <c r="O394" s="287"/>
      <c r="P394" s="287"/>
      <c r="Q394" s="89"/>
      <c r="R394" s="280" t="s">
        <v>5</v>
      </c>
      <c r="S394" s="287"/>
      <c r="T394" s="287"/>
      <c r="U394" s="287"/>
      <c r="V394" s="89"/>
      <c r="W394" s="177"/>
      <c r="X394" s="179"/>
    </row>
    <row r="395" spans="1:29" ht="24.75" customHeight="1">
      <c r="A395" s="276" t="s">
        <v>4</v>
      </c>
      <c r="B395" s="279"/>
      <c r="C395" s="279"/>
      <c r="D395" s="279"/>
      <c r="E395" s="279"/>
      <c r="F395" s="279"/>
      <c r="G395" s="278"/>
      <c r="H395" s="177"/>
      <c r="I395" s="178"/>
      <c r="J395" s="178"/>
      <c r="K395" s="178"/>
      <c r="L395" s="179"/>
      <c r="M395" s="177"/>
      <c r="N395" s="178"/>
      <c r="O395" s="178"/>
      <c r="P395" s="178"/>
      <c r="Q395" s="179"/>
      <c r="R395" s="177"/>
      <c r="S395" s="178"/>
      <c r="T395" s="178"/>
      <c r="U395" s="178"/>
      <c r="V395" s="179"/>
      <c r="W395" s="177"/>
      <c r="X395" s="179"/>
    </row>
    <row r="396" spans="1:29" ht="4.5" customHeight="1">
      <c r="A396" s="288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</row>
    <row r="397" spans="1:29">
      <c r="A397" s="229" t="s">
        <v>63</v>
      </c>
      <c r="B397" s="229"/>
      <c r="C397" s="229"/>
      <c r="D397" s="229"/>
      <c r="E397" s="229"/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30"/>
      <c r="R397" s="231" t="s">
        <v>3</v>
      </c>
      <c r="S397" s="231"/>
      <c r="T397" s="231"/>
      <c r="U397" s="231"/>
      <c r="V397" s="231"/>
      <c r="W397" s="231"/>
      <c r="X397" s="231"/>
    </row>
    <row r="398" spans="1:29">
      <c r="A398" s="229" t="s">
        <v>2</v>
      </c>
      <c r="B398" s="229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90"/>
      <c r="R398" s="231"/>
      <c r="S398" s="231"/>
      <c r="T398" s="231"/>
      <c r="U398" s="231"/>
      <c r="V398" s="231"/>
      <c r="W398" s="231"/>
      <c r="X398" s="231"/>
    </row>
    <row r="399" spans="1:29" ht="39.75" customHeight="1"/>
    <row r="400" spans="1:29" ht="34.5" customHeight="1"/>
    <row r="401" spans="1:29" ht="24.75" customHeight="1">
      <c r="A401" s="169" t="s">
        <v>12</v>
      </c>
      <c r="B401" s="169"/>
      <c r="C401" s="169"/>
      <c r="D401" s="172" t="str">
        <f>$D$2</f>
        <v>基本登録シートの年度に入力して下さい</v>
      </c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3"/>
      <c r="V401" s="249" t="s">
        <v>24</v>
      </c>
      <c r="W401" s="250"/>
      <c r="X401" s="251"/>
    </row>
    <row r="402" spans="1:29" ht="26.25" customHeight="1">
      <c r="A402" s="170"/>
      <c r="B402" s="170"/>
      <c r="C402" s="170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3"/>
      <c r="V402" s="233" t="str">
        <f>IF(VLOOKUP(AC409,都総体!$J:$O,2,FALSE)="","",VLOOKUP(AC409,都総体!$J:$O,2,FALSE))</f>
        <v/>
      </c>
      <c r="W402" s="234"/>
      <c r="X402" s="235"/>
    </row>
    <row r="403" spans="1:29" ht="27" customHeight="1">
      <c r="A403" s="177" t="s">
        <v>23</v>
      </c>
      <c r="B403" s="178"/>
      <c r="C403" s="179"/>
      <c r="D403" s="241"/>
      <c r="E403" s="82" t="s">
        <v>22</v>
      </c>
      <c r="F403" s="241"/>
      <c r="G403" s="249" t="s">
        <v>21</v>
      </c>
      <c r="H403" s="250"/>
      <c r="I403" s="251"/>
      <c r="J403" s="255" t="str">
        <f>基本登録!$B$2</f>
        <v>基本登録シートの学校番号に入力して下さい</v>
      </c>
      <c r="K403" s="256"/>
      <c r="L403" s="256"/>
      <c r="M403" s="256"/>
      <c r="N403" s="256"/>
      <c r="O403" s="256"/>
      <c r="P403" s="256"/>
      <c r="Q403" s="256"/>
      <c r="R403" s="256"/>
      <c r="S403" s="256"/>
      <c r="T403" s="257"/>
      <c r="U403" s="83"/>
      <c r="V403" s="236"/>
      <c r="W403" s="237"/>
      <c r="X403" s="238"/>
    </row>
    <row r="404" spans="1:29" ht="9.75" customHeight="1">
      <c r="A404" s="186">
        <f>基本登録!$B$1</f>
        <v>0</v>
      </c>
      <c r="B404" s="187"/>
      <c r="C404" s="188"/>
      <c r="D404" s="252"/>
      <c r="E404" s="258" t="s">
        <v>0</v>
      </c>
      <c r="F404" s="254"/>
      <c r="G404" s="261" t="s">
        <v>20</v>
      </c>
      <c r="H404" s="262"/>
      <c r="I404" s="263"/>
      <c r="J404" s="267">
        <f>基本登録!$B$3</f>
        <v>0</v>
      </c>
      <c r="K404" s="268"/>
      <c r="L404" s="268"/>
      <c r="M404" s="268"/>
      <c r="N404" s="268"/>
      <c r="O404" s="268"/>
      <c r="P404" s="268"/>
      <c r="Q404" s="268"/>
      <c r="R404" s="268"/>
      <c r="S404" s="268"/>
      <c r="T404" s="269"/>
      <c r="U404" s="239"/>
      <c r="V404" s="240"/>
      <c r="W404" s="240"/>
      <c r="X404" s="240"/>
    </row>
    <row r="405" spans="1:29" ht="16.5" customHeight="1">
      <c r="A405" s="189"/>
      <c r="B405" s="190"/>
      <c r="C405" s="191"/>
      <c r="D405" s="252"/>
      <c r="E405" s="259"/>
      <c r="F405" s="254"/>
      <c r="G405" s="264"/>
      <c r="H405" s="265"/>
      <c r="I405" s="266"/>
      <c r="J405" s="270"/>
      <c r="K405" s="271"/>
      <c r="L405" s="271"/>
      <c r="M405" s="271"/>
      <c r="N405" s="271"/>
      <c r="O405" s="271"/>
      <c r="P405" s="271"/>
      <c r="Q405" s="271"/>
      <c r="R405" s="271"/>
      <c r="S405" s="271"/>
      <c r="T405" s="272"/>
      <c r="U405" s="241"/>
      <c r="V405" s="243" t="s">
        <v>19</v>
      </c>
      <c r="W405" s="245" t="s">
        <v>11</v>
      </c>
      <c r="X405" s="246"/>
    </row>
    <row r="406" spans="1:29" ht="27" customHeight="1">
      <c r="A406" s="192"/>
      <c r="B406" s="193"/>
      <c r="C406" s="194"/>
      <c r="D406" s="253"/>
      <c r="E406" s="260"/>
      <c r="F406" s="242"/>
      <c r="G406" s="273" t="s">
        <v>18</v>
      </c>
      <c r="H406" s="274"/>
      <c r="I406" s="275"/>
      <c r="J406" s="80" t="s">
        <v>32</v>
      </c>
      <c r="K406" s="81" t="s">
        <v>33</v>
      </c>
      <c r="L406" s="81" t="s">
        <v>34</v>
      </c>
      <c r="M406" s="81" t="s">
        <v>35</v>
      </c>
      <c r="N406" s="81" t="s">
        <v>36</v>
      </c>
      <c r="O406" s="81" t="s">
        <v>37</v>
      </c>
      <c r="P406" s="81" t="s">
        <v>38</v>
      </c>
      <c r="Q406" s="63" t="str">
        <f>IF(AC409="","",AC409)</f>
        <v/>
      </c>
      <c r="R406" s="81" t="s">
        <v>39</v>
      </c>
      <c r="S406" s="58"/>
      <c r="T406" s="59"/>
      <c r="U406" s="242"/>
      <c r="V406" s="244"/>
      <c r="W406" s="247"/>
      <c r="X406" s="248"/>
    </row>
    <row r="407" spans="1:29" ht="4.5" customHeight="1"/>
    <row r="408" spans="1:29" ht="21.75" customHeight="1">
      <c r="A408" s="66" t="s">
        <v>10</v>
      </c>
      <c r="B408" s="276" t="s">
        <v>9</v>
      </c>
      <c r="C408" s="277"/>
      <c r="D408" s="277"/>
      <c r="E408" s="277"/>
      <c r="F408" s="278"/>
      <c r="G408" s="85" t="s">
        <v>8</v>
      </c>
      <c r="H408" s="86"/>
      <c r="I408" s="279" t="str">
        <f>IFERROR(VLOOKUP(D401,基本登録!$B$8:$G$13,5,FALSE),"")</f>
        <v>予選</v>
      </c>
      <c r="J408" s="279"/>
      <c r="K408" s="279"/>
      <c r="L408" s="87"/>
      <c r="M408" s="292" t="str">
        <f>IFERROR(VLOOKUP(D401,基本登録!$B$8:$G$13,6,FALSE),"")</f>
        <v>準決勝</v>
      </c>
      <c r="N408" s="279"/>
      <c r="O408" s="279"/>
      <c r="P408" s="279"/>
      <c r="Q408" s="278"/>
      <c r="R408" s="91"/>
      <c r="S408" s="277"/>
      <c r="T408" s="277"/>
      <c r="U408" s="277"/>
      <c r="V408" s="92"/>
      <c r="W408" s="280" t="s">
        <v>7</v>
      </c>
      <c r="X408" s="281"/>
    </row>
    <row r="409" spans="1:29" ht="21.75" customHeight="1">
      <c r="A409" s="71" t="str">
        <f>基本登録!$A$16</f>
        <v>１</v>
      </c>
      <c r="B409" s="282" t="str">
        <f>IF('都総体（女子）'!AC409="","",VLOOKUP(AC409,都総体!$J:$O,4,FALSE))</f>
        <v/>
      </c>
      <c r="C409" s="283"/>
      <c r="D409" s="283"/>
      <c r="E409" s="283"/>
      <c r="F409" s="284"/>
      <c r="G409" s="72" t="str">
        <f>IF('都総体（女子）'!AC409="","",VLOOKUP(AC409,都総体!$J:$O,5,FALSE))</f>
        <v/>
      </c>
      <c r="H409" s="84"/>
      <c r="I409" s="84"/>
      <c r="J409" s="84"/>
      <c r="K409" s="57"/>
      <c r="L409" s="89"/>
      <c r="M409" s="84"/>
      <c r="N409" s="84"/>
      <c r="O409" s="84"/>
      <c r="P409" s="57"/>
      <c r="Q409" s="89"/>
      <c r="R409" s="84"/>
      <c r="S409" s="84"/>
      <c r="T409" s="84"/>
      <c r="U409" s="57"/>
      <c r="V409" s="89"/>
      <c r="W409" s="177"/>
      <c r="X409" s="179"/>
      <c r="Y409" s="75"/>
      <c r="AC409" s="54" t="str">
        <f>都総体!J27</f>
        <v/>
      </c>
    </row>
    <row r="410" spans="1:29" ht="21.75" customHeight="1">
      <c r="A410" s="66" t="str">
        <f>基本登録!$A$17</f>
        <v>２</v>
      </c>
      <c r="B410" s="282" t="str">
        <f>IF('都総体（女子）'!AC410="","",VLOOKUP(AC410,都総体!$J:$O,4,FALSE))</f>
        <v/>
      </c>
      <c r="C410" s="283"/>
      <c r="D410" s="283"/>
      <c r="E410" s="283"/>
      <c r="F410" s="284"/>
      <c r="G410" s="72" t="str">
        <f>IF('都総体（女子）'!AC410="","",VLOOKUP(AC410,都総体!$J:$O,5,FALSE))</f>
        <v/>
      </c>
      <c r="H410" s="84"/>
      <c r="I410" s="84"/>
      <c r="J410" s="84"/>
      <c r="K410" s="57"/>
      <c r="L410" s="89"/>
      <c r="M410" s="84"/>
      <c r="N410" s="84"/>
      <c r="O410" s="84"/>
      <c r="P410" s="57"/>
      <c r="Q410" s="89"/>
      <c r="R410" s="84"/>
      <c r="S410" s="84"/>
      <c r="T410" s="84"/>
      <c r="U410" s="57"/>
      <c r="V410" s="89"/>
      <c r="W410" s="177"/>
      <c r="X410" s="179"/>
    </row>
    <row r="411" spans="1:29" ht="21.75" customHeight="1">
      <c r="A411" s="66" t="str">
        <f>基本登録!$A$18</f>
        <v>３</v>
      </c>
      <c r="B411" s="282" t="str">
        <f>IF('都総体（女子）'!AC411="","",VLOOKUP(AC411,都総体!$J:$O,4,FALSE))</f>
        <v/>
      </c>
      <c r="C411" s="283"/>
      <c r="D411" s="283"/>
      <c r="E411" s="283"/>
      <c r="F411" s="284"/>
      <c r="G411" s="72" t="str">
        <f>IF('都総体（女子）'!AC411="","",VLOOKUP(AC411,都総体!$J:$O,5,FALSE))</f>
        <v/>
      </c>
      <c r="H411" s="84"/>
      <c r="I411" s="84"/>
      <c r="J411" s="84"/>
      <c r="K411" s="57"/>
      <c r="L411" s="89"/>
      <c r="M411" s="84"/>
      <c r="N411" s="84"/>
      <c r="O411" s="84"/>
      <c r="P411" s="57"/>
      <c r="Q411" s="89"/>
      <c r="R411" s="84"/>
      <c r="S411" s="84"/>
      <c r="T411" s="84"/>
      <c r="U411" s="57"/>
      <c r="V411" s="89"/>
      <c r="W411" s="177"/>
      <c r="X411" s="179"/>
    </row>
    <row r="412" spans="1:29" ht="21.75" customHeight="1">
      <c r="A412" s="66" t="str">
        <f>基本登録!$A$19</f>
        <v>４</v>
      </c>
      <c r="B412" s="282" t="str">
        <f>IF('都総体（女子）'!AC412="","",VLOOKUP(AC412,都総体!$J:$O,4,FALSE))</f>
        <v/>
      </c>
      <c r="C412" s="283"/>
      <c r="D412" s="283"/>
      <c r="E412" s="283"/>
      <c r="F412" s="284"/>
      <c r="G412" s="72" t="str">
        <f>IF('都総体（女子）'!AC412="","",VLOOKUP(AC412,都総体!$J:$O,5,FALSE))</f>
        <v/>
      </c>
      <c r="H412" s="84"/>
      <c r="I412" s="84"/>
      <c r="J412" s="84"/>
      <c r="K412" s="57"/>
      <c r="L412" s="89"/>
      <c r="M412" s="84"/>
      <c r="N412" s="84"/>
      <c r="O412" s="84"/>
      <c r="P412" s="57"/>
      <c r="Q412" s="89"/>
      <c r="R412" s="84"/>
      <c r="S412" s="84"/>
      <c r="T412" s="84"/>
      <c r="U412" s="57"/>
      <c r="V412" s="89"/>
      <c r="W412" s="177"/>
      <c r="X412" s="179"/>
    </row>
    <row r="413" spans="1:29" ht="21.75" customHeight="1">
      <c r="A413" s="66" t="str">
        <f>基本登録!$A$20</f>
        <v>５</v>
      </c>
      <c r="B413" s="282" t="str">
        <f>IF('都総体（女子）'!AC413="","",VLOOKUP(AC413,都総体!$J:$O,4,FALSE))</f>
        <v/>
      </c>
      <c r="C413" s="283"/>
      <c r="D413" s="283"/>
      <c r="E413" s="283"/>
      <c r="F413" s="284"/>
      <c r="G413" s="72" t="str">
        <f>IF('都総体（女子）'!AC413="","",VLOOKUP(AC413,都総体!$J:$O,5,FALSE))</f>
        <v/>
      </c>
      <c r="H413" s="84"/>
      <c r="I413" s="84"/>
      <c r="J413" s="84"/>
      <c r="K413" s="57"/>
      <c r="L413" s="89"/>
      <c r="M413" s="84"/>
      <c r="N413" s="84"/>
      <c r="O413" s="84"/>
      <c r="P413" s="57"/>
      <c r="Q413" s="89"/>
      <c r="R413" s="84"/>
      <c r="S413" s="84"/>
      <c r="T413" s="84"/>
      <c r="U413" s="57"/>
      <c r="V413" s="89"/>
      <c r="W413" s="177"/>
      <c r="X413" s="179"/>
    </row>
    <row r="414" spans="1:29" ht="21.75" customHeight="1">
      <c r="A414" s="66" t="str">
        <f>基本登録!$A$21</f>
        <v>補</v>
      </c>
      <c r="B414" s="282" t="str">
        <f>IF('都総体（女子）'!AC414="","",VLOOKUP(AC414,都総体!$J:$O,4,FALSE))</f>
        <v/>
      </c>
      <c r="C414" s="283"/>
      <c r="D414" s="283"/>
      <c r="E414" s="283"/>
      <c r="F414" s="284"/>
      <c r="G414" s="72" t="str">
        <f>IF('都総体（女子）'!AC414="","",VLOOKUP(AC414,都総体!$J:$O,5,FALSE))</f>
        <v/>
      </c>
      <c r="H414" s="66"/>
      <c r="I414" s="66"/>
      <c r="J414" s="66"/>
      <c r="K414" s="88"/>
      <c r="L414" s="89"/>
      <c r="M414" s="66"/>
      <c r="N414" s="66"/>
      <c r="O414" s="66"/>
      <c r="P414" s="88"/>
      <c r="Q414" s="89"/>
      <c r="R414" s="66"/>
      <c r="S414" s="66"/>
      <c r="T414" s="66"/>
      <c r="U414" s="88"/>
      <c r="V414" s="89"/>
      <c r="W414" s="177"/>
      <c r="X414" s="179"/>
    </row>
    <row r="415" spans="1:29" ht="19.5" customHeight="1">
      <c r="A415" s="177"/>
      <c r="B415" s="285"/>
      <c r="C415" s="285"/>
      <c r="D415" s="285"/>
      <c r="E415" s="285"/>
      <c r="F415" s="285"/>
      <c r="G415" s="286"/>
      <c r="H415" s="280" t="s">
        <v>5</v>
      </c>
      <c r="I415" s="287"/>
      <c r="J415" s="287"/>
      <c r="K415" s="287"/>
      <c r="L415" s="89"/>
      <c r="M415" s="280" t="s">
        <v>5</v>
      </c>
      <c r="N415" s="287"/>
      <c r="O415" s="287"/>
      <c r="P415" s="287"/>
      <c r="Q415" s="89"/>
      <c r="R415" s="280" t="s">
        <v>5</v>
      </c>
      <c r="S415" s="287"/>
      <c r="T415" s="287"/>
      <c r="U415" s="287"/>
      <c r="V415" s="89"/>
      <c r="W415" s="177"/>
      <c r="X415" s="179"/>
    </row>
    <row r="416" spans="1:29" ht="24.75" customHeight="1">
      <c r="A416" s="276" t="s">
        <v>4</v>
      </c>
      <c r="B416" s="279"/>
      <c r="C416" s="279"/>
      <c r="D416" s="279"/>
      <c r="E416" s="279"/>
      <c r="F416" s="279"/>
      <c r="G416" s="278"/>
      <c r="H416" s="177"/>
      <c r="I416" s="178"/>
      <c r="J416" s="178"/>
      <c r="K416" s="178"/>
      <c r="L416" s="179"/>
      <c r="M416" s="177"/>
      <c r="N416" s="178"/>
      <c r="O416" s="178"/>
      <c r="P416" s="178"/>
      <c r="Q416" s="179"/>
      <c r="R416" s="177"/>
      <c r="S416" s="178"/>
      <c r="T416" s="178"/>
      <c r="U416" s="178"/>
      <c r="V416" s="179"/>
      <c r="W416" s="177"/>
      <c r="X416" s="179"/>
    </row>
    <row r="417" spans="1:29" ht="4.5" customHeight="1">
      <c r="A417" s="288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</row>
    <row r="418" spans="1:29">
      <c r="A418" s="229" t="s">
        <v>63</v>
      </c>
      <c r="B418" s="229"/>
      <c r="C418" s="229"/>
      <c r="D418" s="229"/>
      <c r="E418" s="229"/>
      <c r="F418" s="229"/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30"/>
      <c r="R418" s="231" t="s">
        <v>3</v>
      </c>
      <c r="S418" s="231"/>
      <c r="T418" s="231"/>
      <c r="U418" s="231"/>
      <c r="V418" s="231"/>
      <c r="W418" s="231"/>
      <c r="X418" s="231"/>
    </row>
    <row r="419" spans="1:29">
      <c r="A419" s="229" t="s">
        <v>2</v>
      </c>
      <c r="B419" s="229"/>
      <c r="C419" s="229"/>
      <c r="D419" s="229"/>
      <c r="E419" s="229"/>
      <c r="F419" s="229"/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90"/>
      <c r="R419" s="231"/>
      <c r="S419" s="231"/>
      <c r="T419" s="231"/>
      <c r="U419" s="231"/>
      <c r="V419" s="231"/>
      <c r="W419" s="231"/>
      <c r="X419" s="231"/>
    </row>
    <row r="420" spans="1:29" ht="39.75" customHeight="1"/>
    <row r="421" spans="1:29" ht="34.5" customHeight="1"/>
    <row r="422" spans="1:29" ht="24.75" customHeight="1">
      <c r="A422" s="169" t="s">
        <v>12</v>
      </c>
      <c r="B422" s="169"/>
      <c r="C422" s="169"/>
      <c r="D422" s="172" t="str">
        <f>$D$2</f>
        <v>基本登録シートの年度に入力して下さい</v>
      </c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3"/>
      <c r="V422" s="249" t="s">
        <v>24</v>
      </c>
      <c r="W422" s="250"/>
      <c r="X422" s="251"/>
    </row>
    <row r="423" spans="1:29" ht="26.25" customHeight="1">
      <c r="A423" s="170"/>
      <c r="B423" s="170"/>
      <c r="C423" s="170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3"/>
      <c r="V423" s="233" t="str">
        <f>IF(VLOOKUP(AC430,都総体!$J:$O,2,FALSE)="","",VLOOKUP(AC430,都総体!$J:$O,2,FALSE))</f>
        <v/>
      </c>
      <c r="W423" s="234"/>
      <c r="X423" s="235"/>
    </row>
    <row r="424" spans="1:29" ht="27" customHeight="1">
      <c r="A424" s="177" t="s">
        <v>23</v>
      </c>
      <c r="B424" s="178"/>
      <c r="C424" s="179"/>
      <c r="D424" s="241"/>
      <c r="E424" s="82" t="s">
        <v>22</v>
      </c>
      <c r="F424" s="241"/>
      <c r="G424" s="249" t="s">
        <v>21</v>
      </c>
      <c r="H424" s="250"/>
      <c r="I424" s="251"/>
      <c r="J424" s="255" t="str">
        <f>基本登録!$B$2</f>
        <v>基本登録シートの学校番号に入力して下さい</v>
      </c>
      <c r="K424" s="256"/>
      <c r="L424" s="256"/>
      <c r="M424" s="256"/>
      <c r="N424" s="256"/>
      <c r="O424" s="256"/>
      <c r="P424" s="256"/>
      <c r="Q424" s="256"/>
      <c r="R424" s="256"/>
      <c r="S424" s="256"/>
      <c r="T424" s="257"/>
      <c r="U424" s="83"/>
      <c r="V424" s="236"/>
      <c r="W424" s="237"/>
      <c r="X424" s="238"/>
    </row>
    <row r="425" spans="1:29" ht="9.75" customHeight="1">
      <c r="A425" s="186">
        <f>基本登録!$B$1</f>
        <v>0</v>
      </c>
      <c r="B425" s="187"/>
      <c r="C425" s="188"/>
      <c r="D425" s="252"/>
      <c r="E425" s="258" t="s">
        <v>0</v>
      </c>
      <c r="F425" s="254"/>
      <c r="G425" s="261" t="s">
        <v>20</v>
      </c>
      <c r="H425" s="262"/>
      <c r="I425" s="263"/>
      <c r="J425" s="267">
        <f>基本登録!$B$3</f>
        <v>0</v>
      </c>
      <c r="K425" s="268"/>
      <c r="L425" s="268"/>
      <c r="M425" s="268"/>
      <c r="N425" s="268"/>
      <c r="O425" s="268"/>
      <c r="P425" s="268"/>
      <c r="Q425" s="268"/>
      <c r="R425" s="268"/>
      <c r="S425" s="268"/>
      <c r="T425" s="269"/>
      <c r="U425" s="239"/>
      <c r="V425" s="240"/>
      <c r="W425" s="240"/>
      <c r="X425" s="240"/>
    </row>
    <row r="426" spans="1:29" ht="16.5" customHeight="1">
      <c r="A426" s="189"/>
      <c r="B426" s="190"/>
      <c r="C426" s="191"/>
      <c r="D426" s="252"/>
      <c r="E426" s="259"/>
      <c r="F426" s="254"/>
      <c r="G426" s="264"/>
      <c r="H426" s="265"/>
      <c r="I426" s="266"/>
      <c r="J426" s="270"/>
      <c r="K426" s="271"/>
      <c r="L426" s="271"/>
      <c r="M426" s="271"/>
      <c r="N426" s="271"/>
      <c r="O426" s="271"/>
      <c r="P426" s="271"/>
      <c r="Q426" s="271"/>
      <c r="R426" s="271"/>
      <c r="S426" s="271"/>
      <c r="T426" s="272"/>
      <c r="U426" s="241"/>
      <c r="V426" s="243" t="s">
        <v>19</v>
      </c>
      <c r="W426" s="245" t="s">
        <v>11</v>
      </c>
      <c r="X426" s="246"/>
    </row>
    <row r="427" spans="1:29" ht="27" customHeight="1">
      <c r="A427" s="192"/>
      <c r="B427" s="193"/>
      <c r="C427" s="194"/>
      <c r="D427" s="253"/>
      <c r="E427" s="260"/>
      <c r="F427" s="242"/>
      <c r="G427" s="273" t="s">
        <v>18</v>
      </c>
      <c r="H427" s="274"/>
      <c r="I427" s="275"/>
      <c r="J427" s="80" t="s">
        <v>32</v>
      </c>
      <c r="K427" s="81" t="s">
        <v>33</v>
      </c>
      <c r="L427" s="81" t="s">
        <v>34</v>
      </c>
      <c r="M427" s="81" t="s">
        <v>35</v>
      </c>
      <c r="N427" s="81" t="s">
        <v>36</v>
      </c>
      <c r="O427" s="81" t="s">
        <v>37</v>
      </c>
      <c r="P427" s="81" t="s">
        <v>38</v>
      </c>
      <c r="Q427" s="63" t="str">
        <f>IF(AC430="","",AC430)</f>
        <v/>
      </c>
      <c r="R427" s="81" t="s">
        <v>39</v>
      </c>
      <c r="S427" s="58"/>
      <c r="T427" s="59"/>
      <c r="U427" s="242"/>
      <c r="V427" s="244"/>
      <c r="W427" s="247"/>
      <c r="X427" s="248"/>
    </row>
    <row r="428" spans="1:29" ht="4.5" customHeight="1"/>
    <row r="429" spans="1:29" ht="21.75" customHeight="1">
      <c r="A429" s="66" t="s">
        <v>10</v>
      </c>
      <c r="B429" s="276" t="s">
        <v>9</v>
      </c>
      <c r="C429" s="277"/>
      <c r="D429" s="277"/>
      <c r="E429" s="277"/>
      <c r="F429" s="278"/>
      <c r="G429" s="85" t="s">
        <v>8</v>
      </c>
      <c r="H429" s="86"/>
      <c r="I429" s="279" t="str">
        <f>IFERROR(VLOOKUP(D422,基本登録!$B$8:$G$13,5,FALSE),"")</f>
        <v>予選</v>
      </c>
      <c r="J429" s="279"/>
      <c r="K429" s="279"/>
      <c r="L429" s="87"/>
      <c r="M429" s="292" t="str">
        <f>IFERROR(VLOOKUP(D422,基本登録!$B$8:$G$13,6,FALSE),"")</f>
        <v>準決勝</v>
      </c>
      <c r="N429" s="279"/>
      <c r="O429" s="279"/>
      <c r="P429" s="279"/>
      <c r="Q429" s="278"/>
      <c r="R429" s="91"/>
      <c r="S429" s="277"/>
      <c r="T429" s="277"/>
      <c r="U429" s="277"/>
      <c r="V429" s="92"/>
      <c r="W429" s="280" t="s">
        <v>7</v>
      </c>
      <c r="X429" s="281"/>
    </row>
    <row r="430" spans="1:29" ht="21.75" customHeight="1">
      <c r="A430" s="71" t="str">
        <f>基本登録!$A$16</f>
        <v>１</v>
      </c>
      <c r="B430" s="282" t="str">
        <f>IF('都総体（女子）'!AC430="","",VLOOKUP(AC430,都総体!$J:$O,4,FALSE))</f>
        <v/>
      </c>
      <c r="C430" s="283"/>
      <c r="D430" s="283"/>
      <c r="E430" s="283"/>
      <c r="F430" s="284"/>
      <c r="G430" s="72" t="str">
        <f>IF('都総体（女子）'!AC430="","",VLOOKUP(AC430,都総体!$J:$O,5,FALSE))</f>
        <v/>
      </c>
      <c r="H430" s="84"/>
      <c r="I430" s="84"/>
      <c r="J430" s="84"/>
      <c r="K430" s="57"/>
      <c r="L430" s="89"/>
      <c r="M430" s="84"/>
      <c r="N430" s="84"/>
      <c r="O430" s="84"/>
      <c r="P430" s="57"/>
      <c r="Q430" s="89"/>
      <c r="R430" s="84"/>
      <c r="S430" s="84"/>
      <c r="T430" s="84"/>
      <c r="U430" s="57"/>
      <c r="V430" s="89"/>
      <c r="W430" s="177"/>
      <c r="X430" s="179"/>
      <c r="Y430" s="75"/>
      <c r="AC430" s="54" t="str">
        <f>都総体!J28</f>
        <v/>
      </c>
    </row>
    <row r="431" spans="1:29" ht="21.75" customHeight="1">
      <c r="A431" s="66" t="str">
        <f>基本登録!$A$17</f>
        <v>２</v>
      </c>
      <c r="B431" s="282" t="str">
        <f>IF('都総体（女子）'!AC431="","",VLOOKUP(AC431,都総体!$J:$O,4,FALSE))</f>
        <v/>
      </c>
      <c r="C431" s="283"/>
      <c r="D431" s="283"/>
      <c r="E431" s="283"/>
      <c r="F431" s="284"/>
      <c r="G431" s="72" t="str">
        <f>IF('都総体（女子）'!AC431="","",VLOOKUP(AC431,都総体!$J:$O,5,FALSE))</f>
        <v/>
      </c>
      <c r="H431" s="84"/>
      <c r="I431" s="84"/>
      <c r="J431" s="84"/>
      <c r="K431" s="57"/>
      <c r="L431" s="89"/>
      <c r="M431" s="84"/>
      <c r="N431" s="84"/>
      <c r="O431" s="84"/>
      <c r="P431" s="57"/>
      <c r="Q431" s="89"/>
      <c r="R431" s="84"/>
      <c r="S431" s="84"/>
      <c r="T431" s="84"/>
      <c r="U431" s="57"/>
      <c r="V431" s="89"/>
      <c r="W431" s="177"/>
      <c r="X431" s="179"/>
    </row>
    <row r="432" spans="1:29" ht="21.75" customHeight="1">
      <c r="A432" s="66" t="str">
        <f>基本登録!$A$18</f>
        <v>３</v>
      </c>
      <c r="B432" s="282" t="str">
        <f>IF('都総体（女子）'!AC432="","",VLOOKUP(AC432,都総体!$J:$O,4,FALSE))</f>
        <v/>
      </c>
      <c r="C432" s="283"/>
      <c r="D432" s="283"/>
      <c r="E432" s="283"/>
      <c r="F432" s="284"/>
      <c r="G432" s="72" t="str">
        <f>IF('都総体（女子）'!AC432="","",VLOOKUP(AC432,都総体!$J:$O,5,FALSE))</f>
        <v/>
      </c>
      <c r="H432" s="84"/>
      <c r="I432" s="84"/>
      <c r="J432" s="84"/>
      <c r="K432" s="57"/>
      <c r="L432" s="89"/>
      <c r="M432" s="84"/>
      <c r="N432" s="84"/>
      <c r="O432" s="84"/>
      <c r="P432" s="57"/>
      <c r="Q432" s="89"/>
      <c r="R432" s="84"/>
      <c r="S432" s="84"/>
      <c r="T432" s="84"/>
      <c r="U432" s="57"/>
      <c r="V432" s="89"/>
      <c r="W432" s="177"/>
      <c r="X432" s="179"/>
    </row>
    <row r="433" spans="1:24" ht="21.75" customHeight="1">
      <c r="A433" s="66" t="str">
        <f>基本登録!$A$19</f>
        <v>４</v>
      </c>
      <c r="B433" s="282" t="str">
        <f>IF('都総体（女子）'!AC433="","",VLOOKUP(AC433,都総体!$J:$O,4,FALSE))</f>
        <v/>
      </c>
      <c r="C433" s="283"/>
      <c r="D433" s="283"/>
      <c r="E433" s="283"/>
      <c r="F433" s="284"/>
      <c r="G433" s="72" t="str">
        <f>IF('都総体（女子）'!AC433="","",VLOOKUP(AC433,都総体!$J:$O,5,FALSE))</f>
        <v/>
      </c>
      <c r="H433" s="84"/>
      <c r="I433" s="84"/>
      <c r="J433" s="84"/>
      <c r="K433" s="57"/>
      <c r="L433" s="89"/>
      <c r="M433" s="84"/>
      <c r="N433" s="84"/>
      <c r="O433" s="84"/>
      <c r="P433" s="57"/>
      <c r="Q433" s="89"/>
      <c r="R433" s="84"/>
      <c r="S433" s="84"/>
      <c r="T433" s="84"/>
      <c r="U433" s="57"/>
      <c r="V433" s="89"/>
      <c r="W433" s="177"/>
      <c r="X433" s="179"/>
    </row>
    <row r="434" spans="1:24" ht="21.75" customHeight="1">
      <c r="A434" s="66" t="str">
        <f>基本登録!$A$20</f>
        <v>５</v>
      </c>
      <c r="B434" s="282" t="str">
        <f>IF('都総体（女子）'!AC434="","",VLOOKUP(AC434,都総体!$J:$O,4,FALSE))</f>
        <v/>
      </c>
      <c r="C434" s="283"/>
      <c r="D434" s="283"/>
      <c r="E434" s="283"/>
      <c r="F434" s="284"/>
      <c r="G434" s="72" t="str">
        <f>IF('都総体（女子）'!AC434="","",VLOOKUP(AC434,都総体!$J:$O,5,FALSE))</f>
        <v/>
      </c>
      <c r="H434" s="84"/>
      <c r="I434" s="84"/>
      <c r="J434" s="84"/>
      <c r="K434" s="57"/>
      <c r="L434" s="89"/>
      <c r="M434" s="84"/>
      <c r="N434" s="84"/>
      <c r="O434" s="84"/>
      <c r="P434" s="57"/>
      <c r="Q434" s="89"/>
      <c r="R434" s="84"/>
      <c r="S434" s="84"/>
      <c r="T434" s="84"/>
      <c r="U434" s="57"/>
      <c r="V434" s="89"/>
      <c r="W434" s="177"/>
      <c r="X434" s="179"/>
    </row>
    <row r="435" spans="1:24" ht="21.75" customHeight="1">
      <c r="A435" s="66" t="str">
        <f>基本登録!$A$21</f>
        <v>補</v>
      </c>
      <c r="B435" s="282" t="str">
        <f>IF('都総体（女子）'!AC435="","",VLOOKUP(AC435,都総体!$J:$O,4,FALSE))</f>
        <v/>
      </c>
      <c r="C435" s="283"/>
      <c r="D435" s="283"/>
      <c r="E435" s="283"/>
      <c r="F435" s="284"/>
      <c r="G435" s="72" t="str">
        <f>IF('都総体（女子）'!AC435="","",VLOOKUP(AC435,都総体!$J:$O,5,FALSE))</f>
        <v/>
      </c>
      <c r="H435" s="66"/>
      <c r="I435" s="66"/>
      <c r="J435" s="66"/>
      <c r="K435" s="88"/>
      <c r="L435" s="89"/>
      <c r="M435" s="66"/>
      <c r="N435" s="66"/>
      <c r="O435" s="66"/>
      <c r="P435" s="88"/>
      <c r="Q435" s="89"/>
      <c r="R435" s="66"/>
      <c r="S435" s="66"/>
      <c r="T435" s="66"/>
      <c r="U435" s="88"/>
      <c r="V435" s="89"/>
      <c r="W435" s="177"/>
      <c r="X435" s="179"/>
    </row>
    <row r="436" spans="1:24" ht="19.5" customHeight="1">
      <c r="A436" s="177"/>
      <c r="B436" s="285"/>
      <c r="C436" s="285"/>
      <c r="D436" s="285"/>
      <c r="E436" s="285"/>
      <c r="F436" s="285"/>
      <c r="G436" s="286"/>
      <c r="H436" s="280" t="s">
        <v>5</v>
      </c>
      <c r="I436" s="287"/>
      <c r="J436" s="287"/>
      <c r="K436" s="287"/>
      <c r="L436" s="89"/>
      <c r="M436" s="280" t="s">
        <v>5</v>
      </c>
      <c r="N436" s="287"/>
      <c r="O436" s="287"/>
      <c r="P436" s="287"/>
      <c r="Q436" s="89"/>
      <c r="R436" s="280" t="s">
        <v>5</v>
      </c>
      <c r="S436" s="287"/>
      <c r="T436" s="287"/>
      <c r="U436" s="287"/>
      <c r="V436" s="89"/>
      <c r="W436" s="177"/>
      <c r="X436" s="179"/>
    </row>
    <row r="437" spans="1:24" ht="24.75" customHeight="1">
      <c r="A437" s="276" t="s">
        <v>4</v>
      </c>
      <c r="B437" s="279"/>
      <c r="C437" s="279"/>
      <c r="D437" s="279"/>
      <c r="E437" s="279"/>
      <c r="F437" s="279"/>
      <c r="G437" s="278"/>
      <c r="H437" s="177"/>
      <c r="I437" s="178"/>
      <c r="J437" s="178"/>
      <c r="K437" s="178"/>
      <c r="L437" s="179"/>
      <c r="M437" s="177"/>
      <c r="N437" s="178"/>
      <c r="O437" s="178"/>
      <c r="P437" s="178"/>
      <c r="Q437" s="179"/>
      <c r="R437" s="177"/>
      <c r="S437" s="178"/>
      <c r="T437" s="178"/>
      <c r="U437" s="178"/>
      <c r="V437" s="179"/>
      <c r="W437" s="177"/>
      <c r="X437" s="179"/>
    </row>
    <row r="438" spans="1:24" ht="4.5" customHeight="1">
      <c r="A438" s="288"/>
      <c r="B438" s="240"/>
      <c r="C438" s="240"/>
      <c r="D438" s="240"/>
      <c r="E438" s="240"/>
      <c r="F438" s="240"/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</row>
    <row r="439" spans="1:24">
      <c r="A439" s="229" t="s">
        <v>63</v>
      </c>
      <c r="B439" s="229"/>
      <c r="C439" s="229"/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30"/>
      <c r="R439" s="231" t="s">
        <v>3</v>
      </c>
      <c r="S439" s="231"/>
      <c r="T439" s="231"/>
      <c r="U439" s="231"/>
      <c r="V439" s="231"/>
      <c r="W439" s="231"/>
      <c r="X439" s="231"/>
    </row>
    <row r="440" spans="1:24">
      <c r="A440" s="229" t="s">
        <v>2</v>
      </c>
      <c r="B440" s="229"/>
      <c r="C440" s="229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90"/>
      <c r="R440" s="231"/>
      <c r="S440" s="231"/>
      <c r="T440" s="231"/>
      <c r="U440" s="231"/>
      <c r="V440" s="231"/>
      <c r="W440" s="231"/>
      <c r="X440" s="231"/>
    </row>
    <row r="441" spans="1:24" ht="39.75" customHeight="1"/>
    <row r="442" spans="1:24" ht="34.5" customHeight="1"/>
    <row r="443" spans="1:24" ht="24.75" customHeight="1">
      <c r="A443" s="169" t="s">
        <v>12</v>
      </c>
      <c r="B443" s="169"/>
      <c r="C443" s="169"/>
      <c r="D443" s="172" t="str">
        <f>$D$2</f>
        <v>基本登録シートの年度に入力して下さい</v>
      </c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3"/>
      <c r="V443" s="249" t="s">
        <v>24</v>
      </c>
      <c r="W443" s="250"/>
      <c r="X443" s="251"/>
    </row>
    <row r="444" spans="1:24" ht="26.25" customHeight="1">
      <c r="A444" s="170"/>
      <c r="B444" s="170"/>
      <c r="C444" s="170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3"/>
      <c r="V444" s="233" t="str">
        <f>IF(VLOOKUP(AC451,都総体!$J:$O,2,FALSE)="","",VLOOKUP(AC451,都総体!$J:$O,2,FALSE))</f>
        <v/>
      </c>
      <c r="W444" s="234"/>
      <c r="X444" s="235"/>
    </row>
    <row r="445" spans="1:24" ht="27" customHeight="1">
      <c r="A445" s="177" t="s">
        <v>23</v>
      </c>
      <c r="B445" s="178"/>
      <c r="C445" s="179"/>
      <c r="D445" s="241"/>
      <c r="E445" s="82" t="s">
        <v>22</v>
      </c>
      <c r="F445" s="241"/>
      <c r="G445" s="249" t="s">
        <v>21</v>
      </c>
      <c r="H445" s="250"/>
      <c r="I445" s="251"/>
      <c r="J445" s="255" t="str">
        <f>基本登録!$B$2</f>
        <v>基本登録シートの学校番号に入力して下さい</v>
      </c>
      <c r="K445" s="256"/>
      <c r="L445" s="256"/>
      <c r="M445" s="256"/>
      <c r="N445" s="256"/>
      <c r="O445" s="256"/>
      <c r="P445" s="256"/>
      <c r="Q445" s="256"/>
      <c r="R445" s="256"/>
      <c r="S445" s="256"/>
      <c r="T445" s="257"/>
      <c r="U445" s="83"/>
      <c r="V445" s="236"/>
      <c r="W445" s="237"/>
      <c r="X445" s="238"/>
    </row>
    <row r="446" spans="1:24" ht="9.75" customHeight="1">
      <c r="A446" s="186">
        <f>基本登録!$B$1</f>
        <v>0</v>
      </c>
      <c r="B446" s="187"/>
      <c r="C446" s="188"/>
      <c r="D446" s="252"/>
      <c r="E446" s="258" t="s">
        <v>0</v>
      </c>
      <c r="F446" s="254"/>
      <c r="G446" s="261" t="s">
        <v>20</v>
      </c>
      <c r="H446" s="262"/>
      <c r="I446" s="263"/>
      <c r="J446" s="267">
        <f>基本登録!$B$3</f>
        <v>0</v>
      </c>
      <c r="K446" s="268"/>
      <c r="L446" s="268"/>
      <c r="M446" s="268"/>
      <c r="N446" s="268"/>
      <c r="O446" s="268"/>
      <c r="P446" s="268"/>
      <c r="Q446" s="268"/>
      <c r="R446" s="268"/>
      <c r="S446" s="268"/>
      <c r="T446" s="269"/>
      <c r="U446" s="239"/>
      <c r="V446" s="240"/>
      <c r="W446" s="240"/>
      <c r="X446" s="240"/>
    </row>
    <row r="447" spans="1:24" ht="16.5" customHeight="1">
      <c r="A447" s="189"/>
      <c r="B447" s="190"/>
      <c r="C447" s="191"/>
      <c r="D447" s="252"/>
      <c r="E447" s="259"/>
      <c r="F447" s="254"/>
      <c r="G447" s="264"/>
      <c r="H447" s="265"/>
      <c r="I447" s="266"/>
      <c r="J447" s="270"/>
      <c r="K447" s="271"/>
      <c r="L447" s="271"/>
      <c r="M447" s="271"/>
      <c r="N447" s="271"/>
      <c r="O447" s="271"/>
      <c r="P447" s="271"/>
      <c r="Q447" s="271"/>
      <c r="R447" s="271"/>
      <c r="S447" s="271"/>
      <c r="T447" s="272"/>
      <c r="U447" s="241"/>
      <c r="V447" s="243" t="s">
        <v>19</v>
      </c>
      <c r="W447" s="245" t="s">
        <v>11</v>
      </c>
      <c r="X447" s="246"/>
    </row>
    <row r="448" spans="1:24" ht="27" customHeight="1">
      <c r="A448" s="192"/>
      <c r="B448" s="193"/>
      <c r="C448" s="194"/>
      <c r="D448" s="253"/>
      <c r="E448" s="260"/>
      <c r="F448" s="242"/>
      <c r="G448" s="273" t="s">
        <v>18</v>
      </c>
      <c r="H448" s="274"/>
      <c r="I448" s="275"/>
      <c r="J448" s="80" t="s">
        <v>32</v>
      </c>
      <c r="K448" s="81" t="s">
        <v>33</v>
      </c>
      <c r="L448" s="81" t="s">
        <v>34</v>
      </c>
      <c r="M448" s="81" t="s">
        <v>35</v>
      </c>
      <c r="N448" s="81" t="s">
        <v>36</v>
      </c>
      <c r="O448" s="81" t="s">
        <v>37</v>
      </c>
      <c r="P448" s="81" t="s">
        <v>38</v>
      </c>
      <c r="Q448" s="63" t="str">
        <f>IF(AC451="","",AC451)</f>
        <v/>
      </c>
      <c r="R448" s="81" t="s">
        <v>39</v>
      </c>
      <c r="S448" s="58"/>
      <c r="T448" s="59"/>
      <c r="U448" s="242"/>
      <c r="V448" s="244"/>
      <c r="W448" s="247"/>
      <c r="X448" s="248"/>
    </row>
    <row r="449" spans="1:29" ht="4.5" customHeight="1"/>
    <row r="450" spans="1:29" ht="21.75" customHeight="1">
      <c r="A450" s="66" t="s">
        <v>10</v>
      </c>
      <c r="B450" s="276" t="s">
        <v>9</v>
      </c>
      <c r="C450" s="277"/>
      <c r="D450" s="277"/>
      <c r="E450" s="277"/>
      <c r="F450" s="278"/>
      <c r="G450" s="85" t="s">
        <v>8</v>
      </c>
      <c r="H450" s="86"/>
      <c r="I450" s="279" t="str">
        <f>IFERROR(VLOOKUP(D443,基本登録!$B$8:$G$13,5,FALSE),"")</f>
        <v>予選</v>
      </c>
      <c r="J450" s="279"/>
      <c r="K450" s="279"/>
      <c r="L450" s="87"/>
      <c r="M450" s="292" t="str">
        <f>IFERROR(VLOOKUP(D443,基本登録!$B$8:$G$13,6,FALSE),"")</f>
        <v>準決勝</v>
      </c>
      <c r="N450" s="279"/>
      <c r="O450" s="279"/>
      <c r="P450" s="279"/>
      <c r="Q450" s="278"/>
      <c r="R450" s="91"/>
      <c r="S450" s="277"/>
      <c r="T450" s="277"/>
      <c r="U450" s="277"/>
      <c r="V450" s="92"/>
      <c r="W450" s="280" t="s">
        <v>7</v>
      </c>
      <c r="X450" s="281"/>
    </row>
    <row r="451" spans="1:29" ht="21.75" customHeight="1">
      <c r="A451" s="71" t="str">
        <f>基本登録!$A$16</f>
        <v>１</v>
      </c>
      <c r="B451" s="282" t="str">
        <f>IF('都総体（女子）'!AC451="","",VLOOKUP(AC451,都総体!$J:$O,4,FALSE))</f>
        <v/>
      </c>
      <c r="C451" s="283"/>
      <c r="D451" s="283"/>
      <c r="E451" s="283"/>
      <c r="F451" s="284"/>
      <c r="G451" s="72" t="str">
        <f>IF('都総体（女子）'!AC451="","",VLOOKUP(AC451,都総体!$J:$O,5,FALSE))</f>
        <v/>
      </c>
      <c r="H451" s="84"/>
      <c r="I451" s="84"/>
      <c r="J451" s="84"/>
      <c r="K451" s="57"/>
      <c r="L451" s="89"/>
      <c r="M451" s="84"/>
      <c r="N451" s="84"/>
      <c r="O451" s="84"/>
      <c r="P451" s="57"/>
      <c r="Q451" s="89"/>
      <c r="R451" s="84"/>
      <c r="S451" s="84"/>
      <c r="T451" s="84"/>
      <c r="U451" s="57"/>
      <c r="V451" s="89"/>
      <c r="W451" s="177"/>
      <c r="X451" s="179"/>
      <c r="Y451" s="75"/>
      <c r="AC451" s="54" t="str">
        <f>都総体!J29</f>
        <v/>
      </c>
    </row>
    <row r="452" spans="1:29" ht="21.75" customHeight="1">
      <c r="A452" s="66" t="str">
        <f>基本登録!$A$17</f>
        <v>２</v>
      </c>
      <c r="B452" s="282" t="str">
        <f>IF('都総体（女子）'!AC452="","",VLOOKUP(AC452,都総体!$J:$O,4,FALSE))</f>
        <v/>
      </c>
      <c r="C452" s="283"/>
      <c r="D452" s="283"/>
      <c r="E452" s="283"/>
      <c r="F452" s="284"/>
      <c r="G452" s="72" t="str">
        <f>IF('都総体（女子）'!AC452="","",VLOOKUP(AC452,都総体!$J:$O,5,FALSE))</f>
        <v/>
      </c>
      <c r="H452" s="84"/>
      <c r="I452" s="84"/>
      <c r="J452" s="84"/>
      <c r="K452" s="57"/>
      <c r="L452" s="89"/>
      <c r="M452" s="84"/>
      <c r="N452" s="84"/>
      <c r="O452" s="84"/>
      <c r="P452" s="57"/>
      <c r="Q452" s="89"/>
      <c r="R452" s="84"/>
      <c r="S452" s="84"/>
      <c r="T452" s="84"/>
      <c r="U452" s="57"/>
      <c r="V452" s="89"/>
      <c r="W452" s="177"/>
      <c r="X452" s="179"/>
    </row>
    <row r="453" spans="1:29" ht="21.75" customHeight="1">
      <c r="A453" s="66" t="str">
        <f>基本登録!$A$18</f>
        <v>３</v>
      </c>
      <c r="B453" s="282" t="str">
        <f>IF('都総体（女子）'!AC453="","",VLOOKUP(AC453,都総体!$J:$O,4,FALSE))</f>
        <v/>
      </c>
      <c r="C453" s="283"/>
      <c r="D453" s="283"/>
      <c r="E453" s="283"/>
      <c r="F453" s="284"/>
      <c r="G453" s="72" t="str">
        <f>IF('都総体（女子）'!AC453="","",VLOOKUP(AC453,都総体!$J:$O,5,FALSE))</f>
        <v/>
      </c>
      <c r="H453" s="84"/>
      <c r="I453" s="84"/>
      <c r="J453" s="84"/>
      <c r="K453" s="57"/>
      <c r="L453" s="89"/>
      <c r="M453" s="84"/>
      <c r="N453" s="84"/>
      <c r="O453" s="84"/>
      <c r="P453" s="57"/>
      <c r="Q453" s="89"/>
      <c r="R453" s="84"/>
      <c r="S453" s="84"/>
      <c r="T453" s="84"/>
      <c r="U453" s="57"/>
      <c r="V453" s="89"/>
      <c r="W453" s="177"/>
      <c r="X453" s="179"/>
    </row>
    <row r="454" spans="1:29" ht="21.75" customHeight="1">
      <c r="A454" s="66" t="str">
        <f>基本登録!$A$19</f>
        <v>４</v>
      </c>
      <c r="B454" s="282" t="str">
        <f>IF('都総体（女子）'!AC454="","",VLOOKUP(AC454,都総体!$J:$O,4,FALSE))</f>
        <v/>
      </c>
      <c r="C454" s="283"/>
      <c r="D454" s="283"/>
      <c r="E454" s="283"/>
      <c r="F454" s="284"/>
      <c r="G454" s="72" t="str">
        <f>IF('都総体（女子）'!AC454="","",VLOOKUP(AC454,都総体!$J:$O,5,FALSE))</f>
        <v/>
      </c>
      <c r="H454" s="84"/>
      <c r="I454" s="84"/>
      <c r="J454" s="84"/>
      <c r="K454" s="57"/>
      <c r="L454" s="89"/>
      <c r="M454" s="84"/>
      <c r="N454" s="84"/>
      <c r="O454" s="84"/>
      <c r="P454" s="57"/>
      <c r="Q454" s="89"/>
      <c r="R454" s="84"/>
      <c r="S454" s="84"/>
      <c r="T454" s="84"/>
      <c r="U454" s="57"/>
      <c r="V454" s="89"/>
      <c r="W454" s="177"/>
      <c r="X454" s="179"/>
    </row>
    <row r="455" spans="1:29" ht="21.75" customHeight="1">
      <c r="A455" s="66" t="str">
        <f>基本登録!$A$20</f>
        <v>５</v>
      </c>
      <c r="B455" s="282" t="str">
        <f>IF('都総体（女子）'!AC455="","",VLOOKUP(AC455,都総体!$J:$O,4,FALSE))</f>
        <v/>
      </c>
      <c r="C455" s="283"/>
      <c r="D455" s="283"/>
      <c r="E455" s="283"/>
      <c r="F455" s="284"/>
      <c r="G455" s="72" t="str">
        <f>IF('都総体（女子）'!AC455="","",VLOOKUP(AC455,都総体!$J:$O,5,FALSE))</f>
        <v/>
      </c>
      <c r="H455" s="84"/>
      <c r="I455" s="84"/>
      <c r="J455" s="84"/>
      <c r="K455" s="57"/>
      <c r="L455" s="89"/>
      <c r="M455" s="84"/>
      <c r="N455" s="84"/>
      <c r="O455" s="84"/>
      <c r="P455" s="57"/>
      <c r="Q455" s="89"/>
      <c r="R455" s="84"/>
      <c r="S455" s="84"/>
      <c r="T455" s="84"/>
      <c r="U455" s="57"/>
      <c r="V455" s="89"/>
      <c r="W455" s="177"/>
      <c r="X455" s="179"/>
    </row>
    <row r="456" spans="1:29" ht="21.75" customHeight="1">
      <c r="A456" s="66" t="str">
        <f>基本登録!$A$21</f>
        <v>補</v>
      </c>
      <c r="B456" s="282" t="str">
        <f>IF('都総体（女子）'!AC456="","",VLOOKUP(AC456,都総体!$J:$O,4,FALSE))</f>
        <v/>
      </c>
      <c r="C456" s="283"/>
      <c r="D456" s="283"/>
      <c r="E456" s="283"/>
      <c r="F456" s="284"/>
      <c r="G456" s="72" t="str">
        <f>IF('都総体（女子）'!AC456="","",VLOOKUP(AC456,都総体!$J:$O,5,FALSE))</f>
        <v/>
      </c>
      <c r="H456" s="66"/>
      <c r="I456" s="66"/>
      <c r="J456" s="66"/>
      <c r="K456" s="88"/>
      <c r="L456" s="89"/>
      <c r="M456" s="66"/>
      <c r="N456" s="66"/>
      <c r="O456" s="66"/>
      <c r="P456" s="88"/>
      <c r="Q456" s="89"/>
      <c r="R456" s="66"/>
      <c r="S456" s="66"/>
      <c r="T456" s="66"/>
      <c r="U456" s="88"/>
      <c r="V456" s="89"/>
      <c r="W456" s="177"/>
      <c r="X456" s="179"/>
    </row>
    <row r="457" spans="1:29" ht="19.5" customHeight="1">
      <c r="A457" s="177"/>
      <c r="B457" s="285"/>
      <c r="C457" s="285"/>
      <c r="D457" s="285"/>
      <c r="E457" s="285"/>
      <c r="F457" s="285"/>
      <c r="G457" s="286"/>
      <c r="H457" s="280" t="s">
        <v>5</v>
      </c>
      <c r="I457" s="287"/>
      <c r="J457" s="287"/>
      <c r="K457" s="287"/>
      <c r="L457" s="89"/>
      <c r="M457" s="280" t="s">
        <v>5</v>
      </c>
      <c r="N457" s="287"/>
      <c r="O457" s="287"/>
      <c r="P457" s="287"/>
      <c r="Q457" s="89"/>
      <c r="R457" s="280" t="s">
        <v>5</v>
      </c>
      <c r="S457" s="287"/>
      <c r="T457" s="287"/>
      <c r="U457" s="287"/>
      <c r="V457" s="89"/>
      <c r="W457" s="177"/>
      <c r="X457" s="179"/>
    </row>
    <row r="458" spans="1:29" ht="24.75" customHeight="1">
      <c r="A458" s="276" t="s">
        <v>4</v>
      </c>
      <c r="B458" s="279"/>
      <c r="C458" s="279"/>
      <c r="D458" s="279"/>
      <c r="E458" s="279"/>
      <c r="F458" s="279"/>
      <c r="G458" s="278"/>
      <c r="H458" s="177"/>
      <c r="I458" s="178"/>
      <c r="J458" s="178"/>
      <c r="K458" s="178"/>
      <c r="L458" s="179"/>
      <c r="M458" s="177"/>
      <c r="N458" s="178"/>
      <c r="O458" s="178"/>
      <c r="P458" s="178"/>
      <c r="Q458" s="179"/>
      <c r="R458" s="177"/>
      <c r="S458" s="178"/>
      <c r="T458" s="178"/>
      <c r="U458" s="178"/>
      <c r="V458" s="179"/>
      <c r="W458" s="177"/>
      <c r="X458" s="179"/>
    </row>
    <row r="459" spans="1:29" ht="4.5" customHeight="1">
      <c r="A459" s="288"/>
      <c r="B459" s="240"/>
      <c r="C459" s="240"/>
      <c r="D459" s="240"/>
      <c r="E459" s="240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</row>
    <row r="460" spans="1:29">
      <c r="A460" s="229" t="s">
        <v>63</v>
      </c>
      <c r="B460" s="229"/>
      <c r="C460" s="229"/>
      <c r="D460" s="229"/>
      <c r="E460" s="229"/>
      <c r="F460" s="229"/>
      <c r="G460" s="229"/>
      <c r="H460" s="229"/>
      <c r="I460" s="229"/>
      <c r="J460" s="229"/>
      <c r="K460" s="229"/>
      <c r="L460" s="229"/>
      <c r="M460" s="229"/>
      <c r="N460" s="229"/>
      <c r="O460" s="229"/>
      <c r="P460" s="229"/>
      <c r="Q460" s="230"/>
      <c r="R460" s="231" t="s">
        <v>3</v>
      </c>
      <c r="S460" s="231"/>
      <c r="T460" s="231"/>
      <c r="U460" s="231"/>
      <c r="V460" s="231"/>
      <c r="W460" s="231"/>
      <c r="X460" s="231"/>
    </row>
    <row r="461" spans="1:29">
      <c r="A461" s="229" t="s">
        <v>2</v>
      </c>
      <c r="B461" s="229"/>
      <c r="C461" s="229"/>
      <c r="D461" s="229"/>
      <c r="E461" s="229"/>
      <c r="F461" s="229"/>
      <c r="G461" s="229"/>
      <c r="H461" s="229"/>
      <c r="I461" s="229"/>
      <c r="J461" s="229"/>
      <c r="K461" s="229"/>
      <c r="L461" s="229"/>
      <c r="M461" s="229"/>
      <c r="N461" s="229"/>
      <c r="O461" s="229"/>
      <c r="P461" s="229"/>
      <c r="Q461" s="90"/>
      <c r="R461" s="231"/>
      <c r="S461" s="231"/>
      <c r="T461" s="231"/>
      <c r="U461" s="231"/>
      <c r="V461" s="231"/>
      <c r="W461" s="231"/>
      <c r="X461" s="231"/>
    </row>
    <row r="462" spans="1:29" ht="39.75" customHeight="1"/>
    <row r="463" spans="1:29" ht="34.5" customHeight="1"/>
    <row r="464" spans="1:29" ht="24.75" customHeight="1">
      <c r="A464" s="169" t="s">
        <v>12</v>
      </c>
      <c r="B464" s="169"/>
      <c r="C464" s="169"/>
      <c r="D464" s="172" t="str">
        <f>$D$2</f>
        <v>基本登録シートの年度に入力して下さい</v>
      </c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3"/>
      <c r="V464" s="249" t="s">
        <v>24</v>
      </c>
      <c r="W464" s="250"/>
      <c r="X464" s="251"/>
    </row>
    <row r="465" spans="1:29" ht="26.25" customHeight="1">
      <c r="A465" s="170"/>
      <c r="B465" s="170"/>
      <c r="C465" s="170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3"/>
      <c r="V465" s="233" t="str">
        <f>IF(VLOOKUP(AC472,都総体!$J:$O,2,FALSE)="","",VLOOKUP(AC472,都総体!$J:$O,2,FALSE))</f>
        <v/>
      </c>
      <c r="W465" s="234"/>
      <c r="X465" s="235"/>
    </row>
    <row r="466" spans="1:29" ht="27" customHeight="1">
      <c r="A466" s="177" t="s">
        <v>23</v>
      </c>
      <c r="B466" s="178"/>
      <c r="C466" s="179"/>
      <c r="D466" s="241"/>
      <c r="E466" s="82" t="s">
        <v>22</v>
      </c>
      <c r="F466" s="241"/>
      <c r="G466" s="249" t="s">
        <v>21</v>
      </c>
      <c r="H466" s="250"/>
      <c r="I466" s="251"/>
      <c r="J466" s="255" t="str">
        <f>基本登録!$B$2</f>
        <v>基本登録シートの学校番号に入力して下さい</v>
      </c>
      <c r="K466" s="256"/>
      <c r="L466" s="256"/>
      <c r="M466" s="256"/>
      <c r="N466" s="256"/>
      <c r="O466" s="256"/>
      <c r="P466" s="256"/>
      <c r="Q466" s="256"/>
      <c r="R466" s="256"/>
      <c r="S466" s="256"/>
      <c r="T466" s="257"/>
      <c r="U466" s="83"/>
      <c r="V466" s="236"/>
      <c r="W466" s="237"/>
      <c r="X466" s="238"/>
    </row>
    <row r="467" spans="1:29" ht="9.75" customHeight="1">
      <c r="A467" s="186">
        <f>基本登録!$B$1</f>
        <v>0</v>
      </c>
      <c r="B467" s="187"/>
      <c r="C467" s="188"/>
      <c r="D467" s="252"/>
      <c r="E467" s="258" t="s">
        <v>0</v>
      </c>
      <c r="F467" s="254"/>
      <c r="G467" s="261" t="s">
        <v>20</v>
      </c>
      <c r="H467" s="262"/>
      <c r="I467" s="263"/>
      <c r="J467" s="267">
        <f>基本登録!$B$3</f>
        <v>0</v>
      </c>
      <c r="K467" s="268"/>
      <c r="L467" s="268"/>
      <c r="M467" s="268"/>
      <c r="N467" s="268"/>
      <c r="O467" s="268"/>
      <c r="P467" s="268"/>
      <c r="Q467" s="268"/>
      <c r="R467" s="268"/>
      <c r="S467" s="268"/>
      <c r="T467" s="269"/>
      <c r="U467" s="239"/>
      <c r="V467" s="240"/>
      <c r="W467" s="240"/>
      <c r="X467" s="240"/>
    </row>
    <row r="468" spans="1:29" ht="16.5" customHeight="1">
      <c r="A468" s="189"/>
      <c r="B468" s="190"/>
      <c r="C468" s="191"/>
      <c r="D468" s="252"/>
      <c r="E468" s="259"/>
      <c r="F468" s="254"/>
      <c r="G468" s="264"/>
      <c r="H468" s="265"/>
      <c r="I468" s="266"/>
      <c r="J468" s="270"/>
      <c r="K468" s="271"/>
      <c r="L468" s="271"/>
      <c r="M468" s="271"/>
      <c r="N468" s="271"/>
      <c r="O468" s="271"/>
      <c r="P468" s="271"/>
      <c r="Q468" s="271"/>
      <c r="R468" s="271"/>
      <c r="S468" s="271"/>
      <c r="T468" s="272"/>
      <c r="U468" s="241"/>
      <c r="V468" s="243" t="s">
        <v>19</v>
      </c>
      <c r="W468" s="245" t="s">
        <v>11</v>
      </c>
      <c r="X468" s="246"/>
    </row>
    <row r="469" spans="1:29" ht="27" customHeight="1">
      <c r="A469" s="192"/>
      <c r="B469" s="193"/>
      <c r="C469" s="194"/>
      <c r="D469" s="253"/>
      <c r="E469" s="260"/>
      <c r="F469" s="242"/>
      <c r="G469" s="273" t="s">
        <v>18</v>
      </c>
      <c r="H469" s="274"/>
      <c r="I469" s="275"/>
      <c r="J469" s="80" t="s">
        <v>32</v>
      </c>
      <c r="K469" s="81" t="s">
        <v>33</v>
      </c>
      <c r="L469" s="81" t="s">
        <v>34</v>
      </c>
      <c r="M469" s="81" t="s">
        <v>35</v>
      </c>
      <c r="N469" s="81" t="s">
        <v>36</v>
      </c>
      <c r="O469" s="81" t="s">
        <v>37</v>
      </c>
      <c r="P469" s="81" t="s">
        <v>38</v>
      </c>
      <c r="Q469" s="63" t="str">
        <f>IF(AC472="","",AC472)</f>
        <v/>
      </c>
      <c r="R469" s="81" t="s">
        <v>39</v>
      </c>
      <c r="S469" s="58"/>
      <c r="T469" s="59"/>
      <c r="U469" s="242"/>
      <c r="V469" s="244"/>
      <c r="W469" s="247"/>
      <c r="X469" s="248"/>
    </row>
    <row r="470" spans="1:29" ht="4.5" customHeight="1"/>
    <row r="471" spans="1:29" ht="21.75" customHeight="1">
      <c r="A471" s="66" t="s">
        <v>10</v>
      </c>
      <c r="B471" s="276" t="s">
        <v>9</v>
      </c>
      <c r="C471" s="277"/>
      <c r="D471" s="277"/>
      <c r="E471" s="277"/>
      <c r="F471" s="278"/>
      <c r="G471" s="85" t="s">
        <v>8</v>
      </c>
      <c r="H471" s="86"/>
      <c r="I471" s="279" t="str">
        <f>IFERROR(VLOOKUP(D464,基本登録!$B$8:$G$13,5,FALSE),"")</f>
        <v>予選</v>
      </c>
      <c r="J471" s="279"/>
      <c r="K471" s="279"/>
      <c r="L471" s="87"/>
      <c r="M471" s="292" t="str">
        <f>IFERROR(VLOOKUP(D464,基本登録!$B$8:$G$13,6,FALSE),"")</f>
        <v>準決勝</v>
      </c>
      <c r="N471" s="279"/>
      <c r="O471" s="279"/>
      <c r="P471" s="279"/>
      <c r="Q471" s="278"/>
      <c r="R471" s="91"/>
      <c r="S471" s="277"/>
      <c r="T471" s="277"/>
      <c r="U471" s="277"/>
      <c r="V471" s="92"/>
      <c r="W471" s="280" t="s">
        <v>7</v>
      </c>
      <c r="X471" s="281"/>
    </row>
    <row r="472" spans="1:29" ht="21.75" customHeight="1">
      <c r="A472" s="71" t="str">
        <f>基本登録!$A$16</f>
        <v>１</v>
      </c>
      <c r="B472" s="282" t="str">
        <f>IF('都総体（女子）'!AC472="","",VLOOKUP(AC472,都総体!$J:$O,4,FALSE))</f>
        <v/>
      </c>
      <c r="C472" s="283"/>
      <c r="D472" s="283"/>
      <c r="E472" s="283"/>
      <c r="F472" s="284"/>
      <c r="G472" s="72" t="str">
        <f>IF('都総体（女子）'!AC472="","",VLOOKUP(AC472,都総体!$J:$O,5,FALSE))</f>
        <v/>
      </c>
      <c r="H472" s="84"/>
      <c r="I472" s="84"/>
      <c r="J472" s="84"/>
      <c r="K472" s="57"/>
      <c r="L472" s="89"/>
      <c r="M472" s="84"/>
      <c r="N472" s="84"/>
      <c r="O472" s="84"/>
      <c r="P472" s="57"/>
      <c r="Q472" s="89"/>
      <c r="R472" s="84"/>
      <c r="S472" s="84"/>
      <c r="T472" s="84"/>
      <c r="U472" s="57"/>
      <c r="V472" s="89"/>
      <c r="W472" s="177"/>
      <c r="X472" s="179"/>
      <c r="Y472" s="75"/>
      <c r="AC472" s="54" t="str">
        <f>都総体!J30</f>
        <v/>
      </c>
    </row>
    <row r="473" spans="1:29" ht="21.75" customHeight="1">
      <c r="A473" s="66" t="str">
        <f>基本登録!$A$17</f>
        <v>２</v>
      </c>
      <c r="B473" s="282" t="str">
        <f>IF('都総体（女子）'!AC473="","",VLOOKUP(AC473,都総体!$J:$O,4,FALSE))</f>
        <v/>
      </c>
      <c r="C473" s="283"/>
      <c r="D473" s="283"/>
      <c r="E473" s="283"/>
      <c r="F473" s="284"/>
      <c r="G473" s="72" t="str">
        <f>IF('都総体（女子）'!AC473="","",VLOOKUP(AC473,都総体!$J:$O,5,FALSE))</f>
        <v/>
      </c>
      <c r="H473" s="84"/>
      <c r="I473" s="84"/>
      <c r="J473" s="84"/>
      <c r="K473" s="57"/>
      <c r="L473" s="89"/>
      <c r="M473" s="84"/>
      <c r="N473" s="84"/>
      <c r="O473" s="84"/>
      <c r="P473" s="57"/>
      <c r="Q473" s="89"/>
      <c r="R473" s="84"/>
      <c r="S473" s="84"/>
      <c r="T473" s="84"/>
      <c r="U473" s="57"/>
      <c r="V473" s="89"/>
      <c r="W473" s="177"/>
      <c r="X473" s="179"/>
    </row>
    <row r="474" spans="1:29" ht="21.75" customHeight="1">
      <c r="A474" s="66" t="str">
        <f>基本登録!$A$18</f>
        <v>３</v>
      </c>
      <c r="B474" s="282" t="str">
        <f>IF('都総体（女子）'!AC474="","",VLOOKUP(AC474,都総体!$J:$O,4,FALSE))</f>
        <v/>
      </c>
      <c r="C474" s="283"/>
      <c r="D474" s="283"/>
      <c r="E474" s="283"/>
      <c r="F474" s="284"/>
      <c r="G474" s="72" t="str">
        <f>IF('都総体（女子）'!AC474="","",VLOOKUP(AC474,都総体!$J:$O,5,FALSE))</f>
        <v/>
      </c>
      <c r="H474" s="84"/>
      <c r="I474" s="84"/>
      <c r="J474" s="84"/>
      <c r="K474" s="57"/>
      <c r="L474" s="89"/>
      <c r="M474" s="84"/>
      <c r="N474" s="84"/>
      <c r="O474" s="84"/>
      <c r="P474" s="57"/>
      <c r="Q474" s="89"/>
      <c r="R474" s="84"/>
      <c r="S474" s="84"/>
      <c r="T474" s="84"/>
      <c r="U474" s="57"/>
      <c r="V474" s="89"/>
      <c r="W474" s="177"/>
      <c r="X474" s="179"/>
    </row>
    <row r="475" spans="1:29" ht="21.75" customHeight="1">
      <c r="A475" s="66" t="str">
        <f>基本登録!$A$19</f>
        <v>４</v>
      </c>
      <c r="B475" s="282" t="str">
        <f>IF('都総体（女子）'!AC475="","",VLOOKUP(AC475,都総体!$J:$O,4,FALSE))</f>
        <v/>
      </c>
      <c r="C475" s="283"/>
      <c r="D475" s="283"/>
      <c r="E475" s="283"/>
      <c r="F475" s="284"/>
      <c r="G475" s="72" t="str">
        <f>IF('都総体（女子）'!AC475="","",VLOOKUP(AC475,都総体!$J:$O,5,FALSE))</f>
        <v/>
      </c>
      <c r="H475" s="84"/>
      <c r="I475" s="84"/>
      <c r="J475" s="84"/>
      <c r="K475" s="57"/>
      <c r="L475" s="89"/>
      <c r="M475" s="84"/>
      <c r="N475" s="84"/>
      <c r="O475" s="84"/>
      <c r="P475" s="57"/>
      <c r="Q475" s="89"/>
      <c r="R475" s="84"/>
      <c r="S475" s="84"/>
      <c r="T475" s="84"/>
      <c r="U475" s="57"/>
      <c r="V475" s="89"/>
      <c r="W475" s="177"/>
      <c r="X475" s="179"/>
    </row>
    <row r="476" spans="1:29" ht="21.75" customHeight="1">
      <c r="A476" s="66" t="str">
        <f>基本登録!$A$20</f>
        <v>５</v>
      </c>
      <c r="B476" s="282" t="str">
        <f>IF('都総体（女子）'!AC476="","",VLOOKUP(AC476,都総体!$J:$O,4,FALSE))</f>
        <v/>
      </c>
      <c r="C476" s="283"/>
      <c r="D476" s="283"/>
      <c r="E476" s="283"/>
      <c r="F476" s="284"/>
      <c r="G476" s="72" t="str">
        <f>IF('都総体（女子）'!AC476="","",VLOOKUP(AC476,都総体!$J:$O,5,FALSE))</f>
        <v/>
      </c>
      <c r="H476" s="84"/>
      <c r="I476" s="84"/>
      <c r="J476" s="84"/>
      <c r="K476" s="57"/>
      <c r="L476" s="89"/>
      <c r="M476" s="84"/>
      <c r="N476" s="84"/>
      <c r="O476" s="84"/>
      <c r="P476" s="57"/>
      <c r="Q476" s="89"/>
      <c r="R476" s="84"/>
      <c r="S476" s="84"/>
      <c r="T476" s="84"/>
      <c r="U476" s="57"/>
      <c r="V476" s="89"/>
      <c r="W476" s="177"/>
      <c r="X476" s="179"/>
    </row>
    <row r="477" spans="1:29" ht="21.75" customHeight="1">
      <c r="A477" s="66" t="str">
        <f>基本登録!$A$21</f>
        <v>補</v>
      </c>
      <c r="B477" s="282" t="str">
        <f>IF('都総体（女子）'!AC477="","",VLOOKUP(AC477,都総体!$J:$O,4,FALSE))</f>
        <v/>
      </c>
      <c r="C477" s="283"/>
      <c r="D477" s="283"/>
      <c r="E477" s="283"/>
      <c r="F477" s="284"/>
      <c r="G477" s="72" t="str">
        <f>IF('都総体（女子）'!AC477="","",VLOOKUP(AC477,都総体!$J:$O,5,FALSE))</f>
        <v/>
      </c>
      <c r="H477" s="66"/>
      <c r="I477" s="66"/>
      <c r="J477" s="66"/>
      <c r="K477" s="88"/>
      <c r="L477" s="89"/>
      <c r="M477" s="66"/>
      <c r="N477" s="66"/>
      <c r="O477" s="66"/>
      <c r="P477" s="88"/>
      <c r="Q477" s="89"/>
      <c r="R477" s="66"/>
      <c r="S477" s="66"/>
      <c r="T477" s="66"/>
      <c r="U477" s="88"/>
      <c r="V477" s="89"/>
      <c r="W477" s="177"/>
      <c r="X477" s="179"/>
    </row>
    <row r="478" spans="1:29" ht="19.5" customHeight="1">
      <c r="A478" s="177"/>
      <c r="B478" s="285"/>
      <c r="C478" s="285"/>
      <c r="D478" s="285"/>
      <c r="E478" s="285"/>
      <c r="F478" s="285"/>
      <c r="G478" s="286"/>
      <c r="H478" s="280" t="s">
        <v>5</v>
      </c>
      <c r="I478" s="287"/>
      <c r="J478" s="287"/>
      <c r="K478" s="287"/>
      <c r="L478" s="89"/>
      <c r="M478" s="280" t="s">
        <v>5</v>
      </c>
      <c r="N478" s="287"/>
      <c r="O478" s="287"/>
      <c r="P478" s="287"/>
      <c r="Q478" s="89"/>
      <c r="R478" s="280" t="s">
        <v>5</v>
      </c>
      <c r="S478" s="287"/>
      <c r="T478" s="287"/>
      <c r="U478" s="287"/>
      <c r="V478" s="89"/>
      <c r="W478" s="177"/>
      <c r="X478" s="179"/>
    </row>
    <row r="479" spans="1:29" ht="24.75" customHeight="1">
      <c r="A479" s="276" t="s">
        <v>4</v>
      </c>
      <c r="B479" s="279"/>
      <c r="C479" s="279"/>
      <c r="D479" s="279"/>
      <c r="E479" s="279"/>
      <c r="F479" s="279"/>
      <c r="G479" s="278"/>
      <c r="H479" s="177"/>
      <c r="I479" s="178"/>
      <c r="J479" s="178"/>
      <c r="K479" s="178"/>
      <c r="L479" s="179"/>
      <c r="M479" s="177"/>
      <c r="N479" s="178"/>
      <c r="O479" s="178"/>
      <c r="P479" s="178"/>
      <c r="Q479" s="179"/>
      <c r="R479" s="177"/>
      <c r="S479" s="178"/>
      <c r="T479" s="178"/>
      <c r="U479" s="178"/>
      <c r="V479" s="179"/>
      <c r="W479" s="177"/>
      <c r="X479" s="179"/>
    </row>
    <row r="480" spans="1:29" ht="4.5" customHeight="1">
      <c r="A480" s="288"/>
      <c r="B480" s="240"/>
      <c r="C480" s="240"/>
      <c r="D480" s="240"/>
      <c r="E480" s="240"/>
      <c r="F480" s="240"/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</row>
    <row r="481" spans="1:29">
      <c r="A481" s="229" t="s">
        <v>63</v>
      </c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30"/>
      <c r="R481" s="231" t="s">
        <v>3</v>
      </c>
      <c r="S481" s="231"/>
      <c r="T481" s="231"/>
      <c r="U481" s="231"/>
      <c r="V481" s="231"/>
      <c r="W481" s="231"/>
      <c r="X481" s="231"/>
    </row>
    <row r="482" spans="1:29">
      <c r="A482" s="229" t="s">
        <v>2</v>
      </c>
      <c r="B482" s="229"/>
      <c r="C482" s="229"/>
      <c r="D482" s="229"/>
      <c r="E482" s="229"/>
      <c r="F482" s="229"/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90"/>
      <c r="R482" s="231"/>
      <c r="S482" s="231"/>
      <c r="T482" s="231"/>
      <c r="U482" s="231"/>
      <c r="V482" s="231"/>
      <c r="W482" s="231"/>
      <c r="X482" s="231"/>
    </row>
    <row r="483" spans="1:29" ht="39.75" customHeight="1"/>
    <row r="484" spans="1:29" ht="34.5" customHeight="1"/>
    <row r="485" spans="1:29" ht="24.75" customHeight="1">
      <c r="A485" s="169" t="s">
        <v>12</v>
      </c>
      <c r="B485" s="169"/>
      <c r="C485" s="169"/>
      <c r="D485" s="172" t="str">
        <f>$D$2</f>
        <v>基本登録シートの年度に入力して下さい</v>
      </c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3"/>
      <c r="V485" s="249" t="s">
        <v>24</v>
      </c>
      <c r="W485" s="250"/>
      <c r="X485" s="251"/>
    </row>
    <row r="486" spans="1:29" ht="26.25" customHeight="1">
      <c r="A486" s="170"/>
      <c r="B486" s="170"/>
      <c r="C486" s="170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3"/>
      <c r="V486" s="233" t="str">
        <f>IF(VLOOKUP(AC493,都総体!$J:$O,2,FALSE)="","",VLOOKUP(AC493,都総体!$J:$O,2,FALSE))</f>
        <v/>
      </c>
      <c r="W486" s="234"/>
      <c r="X486" s="235"/>
    </row>
    <row r="487" spans="1:29" ht="27" customHeight="1">
      <c r="A487" s="177" t="s">
        <v>23</v>
      </c>
      <c r="B487" s="178"/>
      <c r="C487" s="179"/>
      <c r="D487" s="241"/>
      <c r="E487" s="82" t="s">
        <v>22</v>
      </c>
      <c r="F487" s="241"/>
      <c r="G487" s="249" t="s">
        <v>21</v>
      </c>
      <c r="H487" s="250"/>
      <c r="I487" s="251"/>
      <c r="J487" s="255" t="str">
        <f>基本登録!$B$2</f>
        <v>基本登録シートの学校番号に入力して下さい</v>
      </c>
      <c r="K487" s="256"/>
      <c r="L487" s="256"/>
      <c r="M487" s="256"/>
      <c r="N487" s="256"/>
      <c r="O487" s="256"/>
      <c r="P487" s="256"/>
      <c r="Q487" s="256"/>
      <c r="R487" s="256"/>
      <c r="S487" s="256"/>
      <c r="T487" s="257"/>
      <c r="U487" s="83"/>
      <c r="V487" s="236"/>
      <c r="W487" s="237"/>
      <c r="X487" s="238"/>
    </row>
    <row r="488" spans="1:29" ht="9.75" customHeight="1">
      <c r="A488" s="186">
        <f>基本登録!$B$1</f>
        <v>0</v>
      </c>
      <c r="B488" s="187"/>
      <c r="C488" s="188"/>
      <c r="D488" s="252"/>
      <c r="E488" s="258" t="s">
        <v>0</v>
      </c>
      <c r="F488" s="254"/>
      <c r="G488" s="261" t="s">
        <v>20</v>
      </c>
      <c r="H488" s="262"/>
      <c r="I488" s="263"/>
      <c r="J488" s="267">
        <f>基本登録!$B$3</f>
        <v>0</v>
      </c>
      <c r="K488" s="268"/>
      <c r="L488" s="268"/>
      <c r="M488" s="268"/>
      <c r="N488" s="268"/>
      <c r="O488" s="268"/>
      <c r="P488" s="268"/>
      <c r="Q488" s="268"/>
      <c r="R488" s="268"/>
      <c r="S488" s="268"/>
      <c r="T488" s="269"/>
      <c r="U488" s="239"/>
      <c r="V488" s="240"/>
      <c r="W488" s="240"/>
      <c r="X488" s="240"/>
    </row>
    <row r="489" spans="1:29" ht="16.5" customHeight="1">
      <c r="A489" s="189"/>
      <c r="B489" s="190"/>
      <c r="C489" s="191"/>
      <c r="D489" s="252"/>
      <c r="E489" s="259"/>
      <c r="F489" s="254"/>
      <c r="G489" s="264"/>
      <c r="H489" s="265"/>
      <c r="I489" s="266"/>
      <c r="J489" s="270"/>
      <c r="K489" s="271"/>
      <c r="L489" s="271"/>
      <c r="M489" s="271"/>
      <c r="N489" s="271"/>
      <c r="O489" s="271"/>
      <c r="P489" s="271"/>
      <c r="Q489" s="271"/>
      <c r="R489" s="271"/>
      <c r="S489" s="271"/>
      <c r="T489" s="272"/>
      <c r="U489" s="241"/>
      <c r="V489" s="243" t="s">
        <v>19</v>
      </c>
      <c r="W489" s="245" t="s">
        <v>11</v>
      </c>
      <c r="X489" s="246"/>
    </row>
    <row r="490" spans="1:29" ht="27" customHeight="1">
      <c r="A490" s="192"/>
      <c r="B490" s="193"/>
      <c r="C490" s="194"/>
      <c r="D490" s="253"/>
      <c r="E490" s="260"/>
      <c r="F490" s="242"/>
      <c r="G490" s="273" t="s">
        <v>18</v>
      </c>
      <c r="H490" s="274"/>
      <c r="I490" s="275"/>
      <c r="J490" s="80" t="s">
        <v>32</v>
      </c>
      <c r="K490" s="81" t="s">
        <v>33</v>
      </c>
      <c r="L490" s="81" t="s">
        <v>34</v>
      </c>
      <c r="M490" s="81" t="s">
        <v>35</v>
      </c>
      <c r="N490" s="81" t="s">
        <v>36</v>
      </c>
      <c r="O490" s="81" t="s">
        <v>37</v>
      </c>
      <c r="P490" s="81" t="s">
        <v>38</v>
      </c>
      <c r="Q490" s="63" t="str">
        <f>IF(AC493="","",AC493)</f>
        <v/>
      </c>
      <c r="R490" s="81" t="s">
        <v>39</v>
      </c>
      <c r="S490" s="58"/>
      <c r="T490" s="59"/>
      <c r="U490" s="242"/>
      <c r="V490" s="244"/>
      <c r="W490" s="247"/>
      <c r="X490" s="248"/>
    </row>
    <row r="491" spans="1:29" ht="4.5" customHeight="1"/>
    <row r="492" spans="1:29" ht="21.75" customHeight="1">
      <c r="A492" s="66" t="s">
        <v>10</v>
      </c>
      <c r="B492" s="276" t="s">
        <v>9</v>
      </c>
      <c r="C492" s="277"/>
      <c r="D492" s="277"/>
      <c r="E492" s="277"/>
      <c r="F492" s="278"/>
      <c r="G492" s="85" t="s">
        <v>8</v>
      </c>
      <c r="H492" s="86"/>
      <c r="I492" s="279" t="str">
        <f>IFERROR(VLOOKUP(D485,基本登録!$B$8:$G$13,5,FALSE),"")</f>
        <v>予選</v>
      </c>
      <c r="J492" s="279"/>
      <c r="K492" s="279"/>
      <c r="L492" s="87"/>
      <c r="M492" s="292" t="str">
        <f>IFERROR(VLOOKUP(D485,基本登録!$B$8:$G$13,6,FALSE),"")</f>
        <v>準決勝</v>
      </c>
      <c r="N492" s="279"/>
      <c r="O492" s="279"/>
      <c r="P492" s="279"/>
      <c r="Q492" s="278"/>
      <c r="R492" s="91"/>
      <c r="S492" s="277"/>
      <c r="T492" s="277"/>
      <c r="U492" s="277"/>
      <c r="V492" s="92"/>
      <c r="W492" s="280" t="s">
        <v>7</v>
      </c>
      <c r="X492" s="281"/>
    </row>
    <row r="493" spans="1:29" ht="21.75" customHeight="1">
      <c r="A493" s="71" t="str">
        <f>基本登録!$A$16</f>
        <v>１</v>
      </c>
      <c r="B493" s="282" t="str">
        <f>IF('都総体（女子）'!AC493="","",VLOOKUP(AC493,都総体!$J:$O,4,FALSE))</f>
        <v/>
      </c>
      <c r="C493" s="283"/>
      <c r="D493" s="283"/>
      <c r="E493" s="283"/>
      <c r="F493" s="284"/>
      <c r="G493" s="72" t="str">
        <f>IF('都総体（女子）'!AC493="","",VLOOKUP(AC493,都総体!$J:$O,5,FALSE))</f>
        <v/>
      </c>
      <c r="H493" s="84"/>
      <c r="I493" s="84"/>
      <c r="J493" s="84"/>
      <c r="K493" s="57"/>
      <c r="L493" s="89"/>
      <c r="M493" s="84"/>
      <c r="N493" s="84"/>
      <c r="O493" s="84"/>
      <c r="P493" s="57"/>
      <c r="Q493" s="89"/>
      <c r="R493" s="84"/>
      <c r="S493" s="84"/>
      <c r="T493" s="84"/>
      <c r="U493" s="57"/>
      <c r="V493" s="89"/>
      <c r="W493" s="177"/>
      <c r="X493" s="179"/>
      <c r="Y493" s="75"/>
      <c r="AC493" s="54" t="str">
        <f>都総体!J31</f>
        <v/>
      </c>
    </row>
    <row r="494" spans="1:29" ht="21.75" customHeight="1">
      <c r="A494" s="66" t="str">
        <f>基本登録!$A$17</f>
        <v>２</v>
      </c>
      <c r="B494" s="282" t="str">
        <f>IF('都総体（女子）'!AC494="","",VLOOKUP(AC494,都総体!$J:$O,4,FALSE))</f>
        <v/>
      </c>
      <c r="C494" s="283"/>
      <c r="D494" s="283"/>
      <c r="E494" s="283"/>
      <c r="F494" s="284"/>
      <c r="G494" s="72" t="str">
        <f>IF('都総体（女子）'!AC494="","",VLOOKUP(AC494,都総体!$J:$O,5,FALSE))</f>
        <v/>
      </c>
      <c r="H494" s="84"/>
      <c r="I494" s="84"/>
      <c r="J494" s="84"/>
      <c r="K494" s="57"/>
      <c r="L494" s="89"/>
      <c r="M494" s="84"/>
      <c r="N494" s="84"/>
      <c r="O494" s="84"/>
      <c r="P494" s="57"/>
      <c r="Q494" s="89"/>
      <c r="R494" s="84"/>
      <c r="S494" s="84"/>
      <c r="T494" s="84"/>
      <c r="U494" s="57"/>
      <c r="V494" s="89"/>
      <c r="W494" s="177"/>
      <c r="X494" s="179"/>
    </row>
    <row r="495" spans="1:29" ht="21.75" customHeight="1">
      <c r="A495" s="66" t="str">
        <f>基本登録!$A$18</f>
        <v>３</v>
      </c>
      <c r="B495" s="282" t="str">
        <f>IF('都総体（女子）'!AC495="","",VLOOKUP(AC495,都総体!$J:$O,4,FALSE))</f>
        <v/>
      </c>
      <c r="C495" s="283"/>
      <c r="D495" s="283"/>
      <c r="E495" s="283"/>
      <c r="F495" s="284"/>
      <c r="G495" s="72" t="str">
        <f>IF('都総体（女子）'!AC495="","",VLOOKUP(AC495,都総体!$J:$O,5,FALSE))</f>
        <v/>
      </c>
      <c r="H495" s="84"/>
      <c r="I495" s="84"/>
      <c r="J495" s="84"/>
      <c r="K495" s="57"/>
      <c r="L495" s="89"/>
      <c r="M495" s="84"/>
      <c r="N495" s="84"/>
      <c r="O495" s="84"/>
      <c r="P495" s="57"/>
      <c r="Q495" s="89"/>
      <c r="R495" s="84"/>
      <c r="S495" s="84"/>
      <c r="T495" s="84"/>
      <c r="U495" s="57"/>
      <c r="V495" s="89"/>
      <c r="W495" s="177"/>
      <c r="X495" s="179"/>
    </row>
    <row r="496" spans="1:29" ht="21.75" customHeight="1">
      <c r="A496" s="66" t="str">
        <f>基本登録!$A$19</f>
        <v>４</v>
      </c>
      <c r="B496" s="282" t="str">
        <f>IF('都総体（女子）'!AC496="","",VLOOKUP(AC496,都総体!$J:$O,4,FALSE))</f>
        <v/>
      </c>
      <c r="C496" s="283"/>
      <c r="D496" s="283"/>
      <c r="E496" s="283"/>
      <c r="F496" s="284"/>
      <c r="G496" s="72" t="str">
        <f>IF('都総体（女子）'!AC496="","",VLOOKUP(AC496,都総体!$J:$O,5,FALSE))</f>
        <v/>
      </c>
      <c r="H496" s="84"/>
      <c r="I496" s="84"/>
      <c r="J496" s="84"/>
      <c r="K496" s="57"/>
      <c r="L496" s="89"/>
      <c r="M496" s="84"/>
      <c r="N496" s="84"/>
      <c r="O496" s="84"/>
      <c r="P496" s="57"/>
      <c r="Q496" s="89"/>
      <c r="R496" s="84"/>
      <c r="S496" s="84"/>
      <c r="T496" s="84"/>
      <c r="U496" s="57"/>
      <c r="V496" s="89"/>
      <c r="W496" s="177"/>
      <c r="X496" s="179"/>
    </row>
    <row r="497" spans="1:24" ht="21.75" customHeight="1">
      <c r="A497" s="66" t="str">
        <f>基本登録!$A$20</f>
        <v>５</v>
      </c>
      <c r="B497" s="282" t="str">
        <f>IF('都総体（女子）'!AC497="","",VLOOKUP(AC497,都総体!$J:$O,4,FALSE))</f>
        <v/>
      </c>
      <c r="C497" s="283"/>
      <c r="D497" s="283"/>
      <c r="E497" s="283"/>
      <c r="F497" s="284"/>
      <c r="G497" s="72" t="str">
        <f>IF('都総体（女子）'!AC497="","",VLOOKUP(AC497,都総体!$J:$O,5,FALSE))</f>
        <v/>
      </c>
      <c r="H497" s="84"/>
      <c r="I497" s="84"/>
      <c r="J497" s="84"/>
      <c r="K497" s="57"/>
      <c r="L497" s="89"/>
      <c r="M497" s="84"/>
      <c r="N497" s="84"/>
      <c r="O497" s="84"/>
      <c r="P497" s="57"/>
      <c r="Q497" s="89"/>
      <c r="R497" s="84"/>
      <c r="S497" s="84"/>
      <c r="T497" s="84"/>
      <c r="U497" s="57"/>
      <c r="V497" s="89"/>
      <c r="W497" s="177"/>
      <c r="X497" s="179"/>
    </row>
    <row r="498" spans="1:24" ht="21.75" customHeight="1">
      <c r="A498" s="66" t="str">
        <f>基本登録!$A$21</f>
        <v>補</v>
      </c>
      <c r="B498" s="282" t="str">
        <f>IF('都総体（女子）'!AC498="","",VLOOKUP(AC498,都総体!$J:$O,4,FALSE))</f>
        <v/>
      </c>
      <c r="C498" s="283"/>
      <c r="D498" s="283"/>
      <c r="E498" s="283"/>
      <c r="F498" s="284"/>
      <c r="G498" s="72" t="str">
        <f>IF('都総体（女子）'!AC498="","",VLOOKUP(AC498,都総体!$J:$O,5,FALSE))</f>
        <v/>
      </c>
      <c r="H498" s="66"/>
      <c r="I498" s="66"/>
      <c r="J498" s="66"/>
      <c r="K498" s="88"/>
      <c r="L498" s="89"/>
      <c r="M498" s="66"/>
      <c r="N498" s="66"/>
      <c r="O498" s="66"/>
      <c r="P498" s="88"/>
      <c r="Q498" s="89"/>
      <c r="R498" s="66"/>
      <c r="S498" s="66"/>
      <c r="T498" s="66"/>
      <c r="U498" s="88"/>
      <c r="V498" s="89"/>
      <c r="W498" s="177"/>
      <c r="X498" s="179"/>
    </row>
    <row r="499" spans="1:24" ht="19.5" customHeight="1">
      <c r="A499" s="177"/>
      <c r="B499" s="285"/>
      <c r="C499" s="285"/>
      <c r="D499" s="285"/>
      <c r="E499" s="285"/>
      <c r="F499" s="285"/>
      <c r="G499" s="286"/>
      <c r="H499" s="280" t="s">
        <v>5</v>
      </c>
      <c r="I499" s="287"/>
      <c r="J499" s="287"/>
      <c r="K499" s="287"/>
      <c r="L499" s="89"/>
      <c r="M499" s="280" t="s">
        <v>5</v>
      </c>
      <c r="N499" s="287"/>
      <c r="O499" s="287"/>
      <c r="P499" s="287"/>
      <c r="Q499" s="89"/>
      <c r="R499" s="280" t="s">
        <v>5</v>
      </c>
      <c r="S499" s="287"/>
      <c r="T499" s="287"/>
      <c r="U499" s="287"/>
      <c r="V499" s="89"/>
      <c r="W499" s="177"/>
      <c r="X499" s="179"/>
    </row>
    <row r="500" spans="1:24" ht="24.75" customHeight="1">
      <c r="A500" s="276" t="s">
        <v>4</v>
      </c>
      <c r="B500" s="279"/>
      <c r="C500" s="279"/>
      <c r="D500" s="279"/>
      <c r="E500" s="279"/>
      <c r="F500" s="279"/>
      <c r="G500" s="278"/>
      <c r="H500" s="177"/>
      <c r="I500" s="178"/>
      <c r="J500" s="178"/>
      <c r="K500" s="178"/>
      <c r="L500" s="179"/>
      <c r="M500" s="177"/>
      <c r="N500" s="178"/>
      <c r="O500" s="178"/>
      <c r="P500" s="178"/>
      <c r="Q500" s="179"/>
      <c r="R500" s="177"/>
      <c r="S500" s="178"/>
      <c r="T500" s="178"/>
      <c r="U500" s="178"/>
      <c r="V500" s="179"/>
      <c r="W500" s="177"/>
      <c r="X500" s="179"/>
    </row>
    <row r="501" spans="1:24" ht="4.5" customHeight="1">
      <c r="A501" s="288"/>
      <c r="B501" s="240"/>
      <c r="C501" s="240"/>
      <c r="D501" s="240"/>
      <c r="E501" s="240"/>
      <c r="F501" s="240"/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</row>
    <row r="502" spans="1:24">
      <c r="A502" s="229" t="s">
        <v>63</v>
      </c>
      <c r="B502" s="229"/>
      <c r="C502" s="229"/>
      <c r="D502" s="229"/>
      <c r="E502" s="229"/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30"/>
      <c r="R502" s="231" t="s">
        <v>3</v>
      </c>
      <c r="S502" s="231"/>
      <c r="T502" s="231"/>
      <c r="U502" s="231"/>
      <c r="V502" s="231"/>
      <c r="W502" s="231"/>
      <c r="X502" s="231"/>
    </row>
    <row r="503" spans="1:24">
      <c r="A503" s="229" t="s">
        <v>2</v>
      </c>
      <c r="B503" s="229"/>
      <c r="C503" s="229"/>
      <c r="D503" s="229"/>
      <c r="E503" s="229"/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90"/>
      <c r="R503" s="231"/>
      <c r="S503" s="231"/>
      <c r="T503" s="231"/>
      <c r="U503" s="231"/>
      <c r="V503" s="231"/>
      <c r="W503" s="231"/>
      <c r="X503" s="231"/>
    </row>
    <row r="504" spans="1:24" ht="39.75" customHeight="1"/>
  </sheetData>
  <sheetProtection password="B6A6" sheet="1" objects="1" scenarios="1"/>
  <mergeCells count="1176">
    <mergeCell ref="E5:E7"/>
    <mergeCell ref="G5:I6"/>
    <mergeCell ref="J5:T6"/>
    <mergeCell ref="U5:X5"/>
    <mergeCell ref="U6:U7"/>
    <mergeCell ref="V6:V7"/>
    <mergeCell ref="W6:X7"/>
    <mergeCell ref="G7:I7"/>
    <mergeCell ref="A2:C3"/>
    <mergeCell ref="D2:U3"/>
    <mergeCell ref="V2:X2"/>
    <mergeCell ref="V3:X4"/>
    <mergeCell ref="A4:C4"/>
    <mergeCell ref="D4:D7"/>
    <mergeCell ref="F4:F7"/>
    <mergeCell ref="G4:I4"/>
    <mergeCell ref="J4:T4"/>
    <mergeCell ref="A5:C7"/>
    <mergeCell ref="B14:F14"/>
    <mergeCell ref="W14:X14"/>
    <mergeCell ref="B15:F15"/>
    <mergeCell ref="W15:X15"/>
    <mergeCell ref="A16:G16"/>
    <mergeCell ref="H16:K16"/>
    <mergeCell ref="M16:P16"/>
    <mergeCell ref="R16:U16"/>
    <mergeCell ref="W16:X16"/>
    <mergeCell ref="B11:F11"/>
    <mergeCell ref="W11:X11"/>
    <mergeCell ref="B12:F12"/>
    <mergeCell ref="W12:X12"/>
    <mergeCell ref="B13:F13"/>
    <mergeCell ref="W13:X13"/>
    <mergeCell ref="B9:F9"/>
    <mergeCell ref="I9:K9"/>
    <mergeCell ref="M9:Q9"/>
    <mergeCell ref="S9:U9"/>
    <mergeCell ref="W9:X9"/>
    <mergeCell ref="B10:F10"/>
    <mergeCell ref="W10:X10"/>
    <mergeCell ref="G25:I25"/>
    <mergeCell ref="J25:T25"/>
    <mergeCell ref="A26:C28"/>
    <mergeCell ref="E26:E28"/>
    <mergeCell ref="G26:I27"/>
    <mergeCell ref="J26:T27"/>
    <mergeCell ref="A19:Q19"/>
    <mergeCell ref="R19:X20"/>
    <mergeCell ref="A20:P20"/>
    <mergeCell ref="A23:C24"/>
    <mergeCell ref="D23:U24"/>
    <mergeCell ref="V23:X23"/>
    <mergeCell ref="V24:X25"/>
    <mergeCell ref="A25:C25"/>
    <mergeCell ref="D25:D28"/>
    <mergeCell ref="F25:F28"/>
    <mergeCell ref="A17:G17"/>
    <mergeCell ref="H17:L17"/>
    <mergeCell ref="M17:Q17"/>
    <mergeCell ref="R17:V17"/>
    <mergeCell ref="W17:X17"/>
    <mergeCell ref="A18:X18"/>
    <mergeCell ref="B34:F34"/>
    <mergeCell ref="W34:X34"/>
    <mergeCell ref="B35:F35"/>
    <mergeCell ref="W35:X35"/>
    <mergeCell ref="B36:F36"/>
    <mergeCell ref="W36:X36"/>
    <mergeCell ref="B31:F31"/>
    <mergeCell ref="W31:X31"/>
    <mergeCell ref="B32:F32"/>
    <mergeCell ref="W32:X32"/>
    <mergeCell ref="B33:F33"/>
    <mergeCell ref="W33:X33"/>
    <mergeCell ref="U26:X26"/>
    <mergeCell ref="U27:U28"/>
    <mergeCell ref="V27:V28"/>
    <mergeCell ref="W27:X28"/>
    <mergeCell ref="G28:I28"/>
    <mergeCell ref="B30:F30"/>
    <mergeCell ref="I30:K30"/>
    <mergeCell ref="M30:Q30"/>
    <mergeCell ref="S30:U30"/>
    <mergeCell ref="W30:X30"/>
    <mergeCell ref="A39:X39"/>
    <mergeCell ref="A40:Q40"/>
    <mergeCell ref="R40:X41"/>
    <mergeCell ref="A41:P41"/>
    <mergeCell ref="A44:C45"/>
    <mergeCell ref="D44:U45"/>
    <mergeCell ref="V44:X44"/>
    <mergeCell ref="V45:X46"/>
    <mergeCell ref="A46:C46"/>
    <mergeCell ref="D46:D49"/>
    <mergeCell ref="A37:G37"/>
    <mergeCell ref="H37:K37"/>
    <mergeCell ref="M37:P37"/>
    <mergeCell ref="R37:U37"/>
    <mergeCell ref="W37:X37"/>
    <mergeCell ref="A38:G38"/>
    <mergeCell ref="H38:L38"/>
    <mergeCell ref="M38:Q38"/>
    <mergeCell ref="R38:V38"/>
    <mergeCell ref="W38:X38"/>
    <mergeCell ref="B55:F55"/>
    <mergeCell ref="W55:X55"/>
    <mergeCell ref="B56:F56"/>
    <mergeCell ref="W56:X56"/>
    <mergeCell ref="B57:F57"/>
    <mergeCell ref="W57:X57"/>
    <mergeCell ref="B52:F52"/>
    <mergeCell ref="W52:X52"/>
    <mergeCell ref="B53:F53"/>
    <mergeCell ref="W53:X53"/>
    <mergeCell ref="B54:F54"/>
    <mergeCell ref="W54:X54"/>
    <mergeCell ref="U47:X47"/>
    <mergeCell ref="U48:U49"/>
    <mergeCell ref="V48:V49"/>
    <mergeCell ref="W48:X49"/>
    <mergeCell ref="G49:I49"/>
    <mergeCell ref="B51:F51"/>
    <mergeCell ref="I51:K51"/>
    <mergeCell ref="M51:Q51"/>
    <mergeCell ref="S51:U51"/>
    <mergeCell ref="W51:X51"/>
    <mergeCell ref="F46:F49"/>
    <mergeCell ref="G46:I46"/>
    <mergeCell ref="J46:T46"/>
    <mergeCell ref="A47:C49"/>
    <mergeCell ref="E47:E49"/>
    <mergeCell ref="G47:I48"/>
    <mergeCell ref="J47:T48"/>
    <mergeCell ref="A60:X60"/>
    <mergeCell ref="A61:Q61"/>
    <mergeCell ref="R61:X62"/>
    <mergeCell ref="A62:P62"/>
    <mergeCell ref="A65:C66"/>
    <mergeCell ref="D65:U66"/>
    <mergeCell ref="V65:X65"/>
    <mergeCell ref="V66:X67"/>
    <mergeCell ref="A67:C67"/>
    <mergeCell ref="D67:D70"/>
    <mergeCell ref="A58:G58"/>
    <mergeCell ref="H58:K58"/>
    <mergeCell ref="M58:P58"/>
    <mergeCell ref="R58:U58"/>
    <mergeCell ref="W58:X58"/>
    <mergeCell ref="A59:G59"/>
    <mergeCell ref="H59:L59"/>
    <mergeCell ref="M59:Q59"/>
    <mergeCell ref="R59:V59"/>
    <mergeCell ref="W59:X59"/>
    <mergeCell ref="B76:F76"/>
    <mergeCell ref="W76:X76"/>
    <mergeCell ref="B77:F77"/>
    <mergeCell ref="W77:X77"/>
    <mergeCell ref="B78:F78"/>
    <mergeCell ref="W78:X78"/>
    <mergeCell ref="B73:F73"/>
    <mergeCell ref="W73:X73"/>
    <mergeCell ref="B74:F74"/>
    <mergeCell ref="W74:X74"/>
    <mergeCell ref="B75:F75"/>
    <mergeCell ref="W75:X75"/>
    <mergeCell ref="U68:X68"/>
    <mergeCell ref="U69:U70"/>
    <mergeCell ref="V69:V70"/>
    <mergeCell ref="W69:X70"/>
    <mergeCell ref="G70:I70"/>
    <mergeCell ref="B72:F72"/>
    <mergeCell ref="I72:K72"/>
    <mergeCell ref="M72:Q72"/>
    <mergeCell ref="S72:U72"/>
    <mergeCell ref="W72:X72"/>
    <mergeCell ref="F67:F70"/>
    <mergeCell ref="G67:I67"/>
    <mergeCell ref="J67:T67"/>
    <mergeCell ref="A68:C70"/>
    <mergeCell ref="E68:E70"/>
    <mergeCell ref="G68:I69"/>
    <mergeCell ref="J68:T69"/>
    <mergeCell ref="A81:X81"/>
    <mergeCell ref="A82:Q82"/>
    <mergeCell ref="R82:X83"/>
    <mergeCell ref="A83:P83"/>
    <mergeCell ref="A86:C87"/>
    <mergeCell ref="D86:U87"/>
    <mergeCell ref="V86:X86"/>
    <mergeCell ref="V87:X88"/>
    <mergeCell ref="A88:C88"/>
    <mergeCell ref="D88:D91"/>
    <mergeCell ref="A79:G79"/>
    <mergeCell ref="H79:K79"/>
    <mergeCell ref="M79:P79"/>
    <mergeCell ref="R79:U79"/>
    <mergeCell ref="W79:X79"/>
    <mergeCell ref="A80:G80"/>
    <mergeCell ref="H80:L80"/>
    <mergeCell ref="M80:Q80"/>
    <mergeCell ref="R80:V80"/>
    <mergeCell ref="W80:X80"/>
    <mergeCell ref="B97:F97"/>
    <mergeCell ref="W97:X97"/>
    <mergeCell ref="B98:F98"/>
    <mergeCell ref="W98:X98"/>
    <mergeCell ref="B99:F99"/>
    <mergeCell ref="W99:X99"/>
    <mergeCell ref="B94:F94"/>
    <mergeCell ref="W94:X94"/>
    <mergeCell ref="B95:F95"/>
    <mergeCell ref="W95:X95"/>
    <mergeCell ref="B96:F96"/>
    <mergeCell ref="W96:X96"/>
    <mergeCell ref="U89:X89"/>
    <mergeCell ref="U90:U91"/>
    <mergeCell ref="V90:V91"/>
    <mergeCell ref="W90:X91"/>
    <mergeCell ref="G91:I91"/>
    <mergeCell ref="B93:F93"/>
    <mergeCell ref="I93:K93"/>
    <mergeCell ref="M93:Q93"/>
    <mergeCell ref="S93:U93"/>
    <mergeCell ref="W93:X93"/>
    <mergeCell ref="F88:F91"/>
    <mergeCell ref="G88:I88"/>
    <mergeCell ref="J88:T88"/>
    <mergeCell ref="A89:C91"/>
    <mergeCell ref="E89:E91"/>
    <mergeCell ref="G89:I90"/>
    <mergeCell ref="J89:T90"/>
    <mergeCell ref="A102:X102"/>
    <mergeCell ref="A103:Q103"/>
    <mergeCell ref="R103:X104"/>
    <mergeCell ref="A104:P104"/>
    <mergeCell ref="A107:C108"/>
    <mergeCell ref="D107:U108"/>
    <mergeCell ref="V107:X107"/>
    <mergeCell ref="V108:X109"/>
    <mergeCell ref="A109:C109"/>
    <mergeCell ref="D109:D112"/>
    <mergeCell ref="A100:G100"/>
    <mergeCell ref="H100:K100"/>
    <mergeCell ref="M100:P100"/>
    <mergeCell ref="R100:U100"/>
    <mergeCell ref="W100:X100"/>
    <mergeCell ref="A101:G101"/>
    <mergeCell ref="H101:L101"/>
    <mergeCell ref="M101:Q101"/>
    <mergeCell ref="R101:V101"/>
    <mergeCell ref="W101:X101"/>
    <mergeCell ref="B118:F118"/>
    <mergeCell ref="W118:X118"/>
    <mergeCell ref="B119:F119"/>
    <mergeCell ref="W119:X119"/>
    <mergeCell ref="B120:F120"/>
    <mergeCell ref="W120:X120"/>
    <mergeCell ref="B115:F115"/>
    <mergeCell ref="W115:X115"/>
    <mergeCell ref="B116:F116"/>
    <mergeCell ref="W116:X116"/>
    <mergeCell ref="B117:F117"/>
    <mergeCell ref="W117:X117"/>
    <mergeCell ref="U110:X110"/>
    <mergeCell ref="U111:U112"/>
    <mergeCell ref="V111:V112"/>
    <mergeCell ref="W111:X112"/>
    <mergeCell ref="G112:I112"/>
    <mergeCell ref="B114:F114"/>
    <mergeCell ref="I114:K114"/>
    <mergeCell ref="M114:Q114"/>
    <mergeCell ref="S114:U114"/>
    <mergeCell ref="W114:X114"/>
    <mergeCell ref="F109:F112"/>
    <mergeCell ref="G109:I109"/>
    <mergeCell ref="J109:T109"/>
    <mergeCell ref="A110:C112"/>
    <mergeCell ref="E110:E112"/>
    <mergeCell ref="G110:I111"/>
    <mergeCell ref="J110:T111"/>
    <mergeCell ref="A123:X123"/>
    <mergeCell ref="A124:Q124"/>
    <mergeCell ref="R124:X125"/>
    <mergeCell ref="A125:P125"/>
    <mergeCell ref="A128:C129"/>
    <mergeCell ref="D128:U129"/>
    <mergeCell ref="V128:X128"/>
    <mergeCell ref="V129:X130"/>
    <mergeCell ref="A130:C130"/>
    <mergeCell ref="D130:D133"/>
    <mergeCell ref="A121:G121"/>
    <mergeCell ref="H121:K121"/>
    <mergeCell ref="M121:P121"/>
    <mergeCell ref="R121:U121"/>
    <mergeCell ref="W121:X121"/>
    <mergeCell ref="A122:G122"/>
    <mergeCell ref="H122:L122"/>
    <mergeCell ref="M122:Q122"/>
    <mergeCell ref="R122:V122"/>
    <mergeCell ref="W122:X122"/>
    <mergeCell ref="B139:F139"/>
    <mergeCell ref="W139:X139"/>
    <mergeCell ref="B140:F140"/>
    <mergeCell ref="W140:X140"/>
    <mergeCell ref="B141:F141"/>
    <mergeCell ref="W141:X141"/>
    <mergeCell ref="B136:F136"/>
    <mergeCell ref="W136:X136"/>
    <mergeCell ref="B137:F137"/>
    <mergeCell ref="W137:X137"/>
    <mergeCell ref="B138:F138"/>
    <mergeCell ref="W138:X138"/>
    <mergeCell ref="U131:X131"/>
    <mergeCell ref="U132:U133"/>
    <mergeCell ref="V132:V133"/>
    <mergeCell ref="W132:X133"/>
    <mergeCell ref="G133:I133"/>
    <mergeCell ref="B135:F135"/>
    <mergeCell ref="I135:K135"/>
    <mergeCell ref="M135:Q135"/>
    <mergeCell ref="S135:U135"/>
    <mergeCell ref="W135:X135"/>
    <mergeCell ref="F130:F133"/>
    <mergeCell ref="G130:I130"/>
    <mergeCell ref="J130:T130"/>
    <mergeCell ref="A131:C133"/>
    <mergeCell ref="E131:E133"/>
    <mergeCell ref="G131:I132"/>
    <mergeCell ref="J131:T132"/>
    <mergeCell ref="A144:X144"/>
    <mergeCell ref="A145:Q145"/>
    <mergeCell ref="R145:X146"/>
    <mergeCell ref="A146:P146"/>
    <mergeCell ref="A149:C150"/>
    <mergeCell ref="D149:U150"/>
    <mergeCell ref="V149:X149"/>
    <mergeCell ref="V150:X151"/>
    <mergeCell ref="A151:C151"/>
    <mergeCell ref="D151:D154"/>
    <mergeCell ref="A142:G142"/>
    <mergeCell ref="H142:K142"/>
    <mergeCell ref="M142:P142"/>
    <mergeCell ref="R142:U142"/>
    <mergeCell ref="W142:X142"/>
    <mergeCell ref="A143:G143"/>
    <mergeCell ref="H143:L143"/>
    <mergeCell ref="M143:Q143"/>
    <mergeCell ref="R143:V143"/>
    <mergeCell ref="W143:X143"/>
    <mergeCell ref="B160:F160"/>
    <mergeCell ref="W160:X160"/>
    <mergeCell ref="B161:F161"/>
    <mergeCell ref="W161:X161"/>
    <mergeCell ref="B162:F162"/>
    <mergeCell ref="W162:X162"/>
    <mergeCell ref="B157:F157"/>
    <mergeCell ref="W157:X157"/>
    <mergeCell ref="B158:F158"/>
    <mergeCell ref="W158:X158"/>
    <mergeCell ref="B159:F159"/>
    <mergeCell ref="W159:X159"/>
    <mergeCell ref="U152:X152"/>
    <mergeCell ref="U153:U154"/>
    <mergeCell ref="V153:V154"/>
    <mergeCell ref="W153:X154"/>
    <mergeCell ref="G154:I154"/>
    <mergeCell ref="B156:F156"/>
    <mergeCell ref="I156:K156"/>
    <mergeCell ref="M156:Q156"/>
    <mergeCell ref="S156:U156"/>
    <mergeCell ref="W156:X156"/>
    <mergeCell ref="F151:F154"/>
    <mergeCell ref="G151:I151"/>
    <mergeCell ref="J151:T151"/>
    <mergeCell ref="A152:C154"/>
    <mergeCell ref="E152:E154"/>
    <mergeCell ref="G152:I153"/>
    <mergeCell ref="J152:T153"/>
    <mergeCell ref="A165:X165"/>
    <mergeCell ref="A166:Q166"/>
    <mergeCell ref="R166:X167"/>
    <mergeCell ref="A167:P167"/>
    <mergeCell ref="A170:C171"/>
    <mergeCell ref="D170:U171"/>
    <mergeCell ref="V170:X170"/>
    <mergeCell ref="V171:X172"/>
    <mergeCell ref="A172:C172"/>
    <mergeCell ref="D172:D175"/>
    <mergeCell ref="A163:G163"/>
    <mergeCell ref="H163:K163"/>
    <mergeCell ref="M163:P163"/>
    <mergeCell ref="R163:U163"/>
    <mergeCell ref="W163:X163"/>
    <mergeCell ref="A164:G164"/>
    <mergeCell ref="H164:L164"/>
    <mergeCell ref="M164:Q164"/>
    <mergeCell ref="R164:V164"/>
    <mergeCell ref="W164:X164"/>
    <mergeCell ref="B181:F181"/>
    <mergeCell ref="W181:X181"/>
    <mergeCell ref="B182:F182"/>
    <mergeCell ref="W182:X182"/>
    <mergeCell ref="B183:F183"/>
    <mergeCell ref="W183:X183"/>
    <mergeCell ref="B178:F178"/>
    <mergeCell ref="W178:X178"/>
    <mergeCell ref="B179:F179"/>
    <mergeCell ref="W179:X179"/>
    <mergeCell ref="B180:F180"/>
    <mergeCell ref="W180:X180"/>
    <mergeCell ref="U173:X173"/>
    <mergeCell ref="U174:U175"/>
    <mergeCell ref="V174:V175"/>
    <mergeCell ref="W174:X175"/>
    <mergeCell ref="G175:I175"/>
    <mergeCell ref="B177:F177"/>
    <mergeCell ref="I177:K177"/>
    <mergeCell ref="M177:Q177"/>
    <mergeCell ref="S177:U177"/>
    <mergeCell ref="W177:X177"/>
    <mergeCell ref="F172:F175"/>
    <mergeCell ref="G172:I172"/>
    <mergeCell ref="J172:T172"/>
    <mergeCell ref="A173:C175"/>
    <mergeCell ref="E173:E175"/>
    <mergeCell ref="G173:I174"/>
    <mergeCell ref="J173:T174"/>
    <mergeCell ref="A186:X186"/>
    <mergeCell ref="A187:Q187"/>
    <mergeCell ref="R187:X188"/>
    <mergeCell ref="A188:P188"/>
    <mergeCell ref="A191:C192"/>
    <mergeCell ref="D191:U192"/>
    <mergeCell ref="V191:X191"/>
    <mergeCell ref="V192:X193"/>
    <mergeCell ref="A193:C193"/>
    <mergeCell ref="D193:D196"/>
    <mergeCell ref="A184:G184"/>
    <mergeCell ref="H184:K184"/>
    <mergeCell ref="M184:P184"/>
    <mergeCell ref="R184:U184"/>
    <mergeCell ref="W184:X184"/>
    <mergeCell ref="A185:G185"/>
    <mergeCell ref="H185:L185"/>
    <mergeCell ref="M185:Q185"/>
    <mergeCell ref="R185:V185"/>
    <mergeCell ref="W185:X185"/>
    <mergeCell ref="B202:F202"/>
    <mergeCell ref="W202:X202"/>
    <mergeCell ref="B203:F203"/>
    <mergeCell ref="W203:X203"/>
    <mergeCell ref="B204:F204"/>
    <mergeCell ref="W204:X204"/>
    <mergeCell ref="B199:F199"/>
    <mergeCell ref="W199:X199"/>
    <mergeCell ref="B200:F200"/>
    <mergeCell ref="W200:X200"/>
    <mergeCell ref="B201:F201"/>
    <mergeCell ref="W201:X201"/>
    <mergeCell ref="U194:X194"/>
    <mergeCell ref="U195:U196"/>
    <mergeCell ref="V195:V196"/>
    <mergeCell ref="W195:X196"/>
    <mergeCell ref="G196:I196"/>
    <mergeCell ref="B198:F198"/>
    <mergeCell ref="I198:K198"/>
    <mergeCell ref="M198:Q198"/>
    <mergeCell ref="S198:U198"/>
    <mergeCell ref="W198:X198"/>
    <mergeCell ref="F193:F196"/>
    <mergeCell ref="G193:I193"/>
    <mergeCell ref="J193:T193"/>
    <mergeCell ref="A194:C196"/>
    <mergeCell ref="E194:E196"/>
    <mergeCell ref="G194:I195"/>
    <mergeCell ref="J194:T195"/>
    <mergeCell ref="A207:X207"/>
    <mergeCell ref="A208:Q208"/>
    <mergeCell ref="R208:X209"/>
    <mergeCell ref="A209:P209"/>
    <mergeCell ref="A212:C213"/>
    <mergeCell ref="D212:U213"/>
    <mergeCell ref="V212:X212"/>
    <mergeCell ref="V213:X214"/>
    <mergeCell ref="A214:C214"/>
    <mergeCell ref="D214:D217"/>
    <mergeCell ref="A205:G205"/>
    <mergeCell ref="H205:K205"/>
    <mergeCell ref="M205:P205"/>
    <mergeCell ref="R205:U205"/>
    <mergeCell ref="W205:X205"/>
    <mergeCell ref="A206:G206"/>
    <mergeCell ref="H206:L206"/>
    <mergeCell ref="M206:Q206"/>
    <mergeCell ref="R206:V206"/>
    <mergeCell ref="W206:X206"/>
    <mergeCell ref="B223:F223"/>
    <mergeCell ref="W223:X223"/>
    <mergeCell ref="B224:F224"/>
    <mergeCell ref="W224:X224"/>
    <mergeCell ref="B225:F225"/>
    <mergeCell ref="W225:X225"/>
    <mergeCell ref="B220:F220"/>
    <mergeCell ref="W220:X220"/>
    <mergeCell ref="B221:F221"/>
    <mergeCell ref="W221:X221"/>
    <mergeCell ref="B222:F222"/>
    <mergeCell ref="W222:X222"/>
    <mergeCell ref="U215:X215"/>
    <mergeCell ref="U216:U217"/>
    <mergeCell ref="V216:V217"/>
    <mergeCell ref="W216:X217"/>
    <mergeCell ref="G217:I217"/>
    <mergeCell ref="B219:F219"/>
    <mergeCell ref="I219:K219"/>
    <mergeCell ref="M219:Q219"/>
    <mergeCell ref="S219:U219"/>
    <mergeCell ref="W219:X219"/>
    <mergeCell ref="F214:F217"/>
    <mergeCell ref="G214:I214"/>
    <mergeCell ref="J214:T214"/>
    <mergeCell ref="A215:C217"/>
    <mergeCell ref="E215:E217"/>
    <mergeCell ref="G215:I216"/>
    <mergeCell ref="J215:T216"/>
    <mergeCell ref="A228:X228"/>
    <mergeCell ref="A229:Q229"/>
    <mergeCell ref="R229:X230"/>
    <mergeCell ref="A230:P230"/>
    <mergeCell ref="A233:C234"/>
    <mergeCell ref="D233:U234"/>
    <mergeCell ref="V233:X233"/>
    <mergeCell ref="V234:X235"/>
    <mergeCell ref="A235:C235"/>
    <mergeCell ref="D235:D238"/>
    <mergeCell ref="A226:G226"/>
    <mergeCell ref="H226:K226"/>
    <mergeCell ref="M226:P226"/>
    <mergeCell ref="R226:U226"/>
    <mergeCell ref="W226:X226"/>
    <mergeCell ref="A227:G227"/>
    <mergeCell ref="H227:L227"/>
    <mergeCell ref="M227:Q227"/>
    <mergeCell ref="R227:V227"/>
    <mergeCell ref="W227:X227"/>
    <mergeCell ref="B244:F244"/>
    <mergeCell ref="W244:X244"/>
    <mergeCell ref="B245:F245"/>
    <mergeCell ref="W245:X245"/>
    <mergeCell ref="B246:F246"/>
    <mergeCell ref="W246:X246"/>
    <mergeCell ref="B241:F241"/>
    <mergeCell ref="W241:X241"/>
    <mergeCell ref="B242:F242"/>
    <mergeCell ref="W242:X242"/>
    <mergeCell ref="B243:F243"/>
    <mergeCell ref="W243:X243"/>
    <mergeCell ref="U236:X236"/>
    <mergeCell ref="U237:U238"/>
    <mergeCell ref="V237:V238"/>
    <mergeCell ref="W237:X238"/>
    <mergeCell ref="G238:I238"/>
    <mergeCell ref="B240:F240"/>
    <mergeCell ref="I240:K240"/>
    <mergeCell ref="M240:Q240"/>
    <mergeCell ref="S240:U240"/>
    <mergeCell ref="W240:X240"/>
    <mergeCell ref="F235:F238"/>
    <mergeCell ref="G235:I235"/>
    <mergeCell ref="J235:T235"/>
    <mergeCell ref="A236:C238"/>
    <mergeCell ref="E236:E238"/>
    <mergeCell ref="G236:I237"/>
    <mergeCell ref="J236:T237"/>
    <mergeCell ref="A249:X249"/>
    <mergeCell ref="A250:Q250"/>
    <mergeCell ref="R250:X251"/>
    <mergeCell ref="A251:P251"/>
    <mergeCell ref="A254:C255"/>
    <mergeCell ref="D254:U255"/>
    <mergeCell ref="V254:X254"/>
    <mergeCell ref="V255:X256"/>
    <mergeCell ref="A256:C256"/>
    <mergeCell ref="D256:D259"/>
    <mergeCell ref="A247:G247"/>
    <mergeCell ref="H247:K247"/>
    <mergeCell ref="M247:P247"/>
    <mergeCell ref="R247:U247"/>
    <mergeCell ref="W247:X247"/>
    <mergeCell ref="A248:G248"/>
    <mergeCell ref="H248:L248"/>
    <mergeCell ref="M248:Q248"/>
    <mergeCell ref="R248:V248"/>
    <mergeCell ref="W248:X248"/>
    <mergeCell ref="B265:F265"/>
    <mergeCell ref="W265:X265"/>
    <mergeCell ref="B266:F266"/>
    <mergeCell ref="W266:X266"/>
    <mergeCell ref="B267:F267"/>
    <mergeCell ref="W267:X267"/>
    <mergeCell ref="B262:F262"/>
    <mergeCell ref="W262:X262"/>
    <mergeCell ref="B263:F263"/>
    <mergeCell ref="W263:X263"/>
    <mergeCell ref="B264:F264"/>
    <mergeCell ref="W264:X264"/>
    <mergeCell ref="U257:X257"/>
    <mergeCell ref="U258:U259"/>
    <mergeCell ref="V258:V259"/>
    <mergeCell ref="W258:X259"/>
    <mergeCell ref="G259:I259"/>
    <mergeCell ref="B261:F261"/>
    <mergeCell ref="I261:K261"/>
    <mergeCell ref="M261:Q261"/>
    <mergeCell ref="S261:U261"/>
    <mergeCell ref="W261:X261"/>
    <mergeCell ref="F256:F259"/>
    <mergeCell ref="G256:I256"/>
    <mergeCell ref="J256:T256"/>
    <mergeCell ref="A257:C259"/>
    <mergeCell ref="E257:E259"/>
    <mergeCell ref="G257:I258"/>
    <mergeCell ref="J257:T258"/>
    <mergeCell ref="A270:X270"/>
    <mergeCell ref="A271:Q271"/>
    <mergeCell ref="R271:X272"/>
    <mergeCell ref="A272:P272"/>
    <mergeCell ref="A275:C276"/>
    <mergeCell ref="D275:U276"/>
    <mergeCell ref="V275:X275"/>
    <mergeCell ref="V276:X277"/>
    <mergeCell ref="A277:C277"/>
    <mergeCell ref="D277:D280"/>
    <mergeCell ref="A268:G268"/>
    <mergeCell ref="H268:K268"/>
    <mergeCell ref="M268:P268"/>
    <mergeCell ref="R268:U268"/>
    <mergeCell ref="W268:X268"/>
    <mergeCell ref="A269:G269"/>
    <mergeCell ref="H269:L269"/>
    <mergeCell ref="M269:Q269"/>
    <mergeCell ref="R269:V269"/>
    <mergeCell ref="W269:X269"/>
    <mergeCell ref="B286:F286"/>
    <mergeCell ref="W286:X286"/>
    <mergeCell ref="B287:F287"/>
    <mergeCell ref="W287:X287"/>
    <mergeCell ref="B288:F288"/>
    <mergeCell ref="W288:X288"/>
    <mergeCell ref="B283:F283"/>
    <mergeCell ref="W283:X283"/>
    <mergeCell ref="B284:F284"/>
    <mergeCell ref="W284:X284"/>
    <mergeCell ref="B285:F285"/>
    <mergeCell ref="W285:X285"/>
    <mergeCell ref="U278:X278"/>
    <mergeCell ref="U279:U280"/>
    <mergeCell ref="V279:V280"/>
    <mergeCell ref="W279:X280"/>
    <mergeCell ref="G280:I280"/>
    <mergeCell ref="B282:F282"/>
    <mergeCell ref="I282:K282"/>
    <mergeCell ref="M282:Q282"/>
    <mergeCell ref="S282:U282"/>
    <mergeCell ref="W282:X282"/>
    <mergeCell ref="F277:F280"/>
    <mergeCell ref="G277:I277"/>
    <mergeCell ref="J277:T277"/>
    <mergeCell ref="A278:C280"/>
    <mergeCell ref="E278:E280"/>
    <mergeCell ref="G278:I279"/>
    <mergeCell ref="J278:T279"/>
    <mergeCell ref="A291:X291"/>
    <mergeCell ref="A292:Q292"/>
    <mergeCell ref="R292:X293"/>
    <mergeCell ref="A293:P293"/>
    <mergeCell ref="A296:C297"/>
    <mergeCell ref="D296:U297"/>
    <mergeCell ref="V296:X296"/>
    <mergeCell ref="V297:X298"/>
    <mergeCell ref="A298:C298"/>
    <mergeCell ref="D298:D301"/>
    <mergeCell ref="A289:G289"/>
    <mergeCell ref="H289:K289"/>
    <mergeCell ref="M289:P289"/>
    <mergeCell ref="R289:U289"/>
    <mergeCell ref="W289:X289"/>
    <mergeCell ref="A290:G290"/>
    <mergeCell ref="H290:L290"/>
    <mergeCell ref="M290:Q290"/>
    <mergeCell ref="R290:V290"/>
    <mergeCell ref="W290:X290"/>
    <mergeCell ref="B307:F307"/>
    <mergeCell ref="W307:X307"/>
    <mergeCell ref="B308:F308"/>
    <mergeCell ref="W308:X308"/>
    <mergeCell ref="B309:F309"/>
    <mergeCell ref="W309:X309"/>
    <mergeCell ref="B304:F304"/>
    <mergeCell ref="W304:X304"/>
    <mergeCell ref="B305:F305"/>
    <mergeCell ref="W305:X305"/>
    <mergeCell ref="B306:F306"/>
    <mergeCell ref="W306:X306"/>
    <mergeCell ref="U299:X299"/>
    <mergeCell ref="U300:U301"/>
    <mergeCell ref="V300:V301"/>
    <mergeCell ref="W300:X301"/>
    <mergeCell ref="G301:I301"/>
    <mergeCell ref="B303:F303"/>
    <mergeCell ref="I303:K303"/>
    <mergeCell ref="M303:Q303"/>
    <mergeCell ref="S303:U303"/>
    <mergeCell ref="W303:X303"/>
    <mergeCell ref="F298:F301"/>
    <mergeCell ref="G298:I298"/>
    <mergeCell ref="J298:T298"/>
    <mergeCell ref="A299:C301"/>
    <mergeCell ref="E299:E301"/>
    <mergeCell ref="G299:I300"/>
    <mergeCell ref="J299:T300"/>
    <mergeCell ref="A312:X312"/>
    <mergeCell ref="A313:Q313"/>
    <mergeCell ref="R313:X314"/>
    <mergeCell ref="A314:P314"/>
    <mergeCell ref="A317:C318"/>
    <mergeCell ref="D317:U318"/>
    <mergeCell ref="V317:X317"/>
    <mergeCell ref="V318:X319"/>
    <mergeCell ref="A319:C319"/>
    <mergeCell ref="D319:D322"/>
    <mergeCell ref="A310:G310"/>
    <mergeCell ref="H310:K310"/>
    <mergeCell ref="M310:P310"/>
    <mergeCell ref="R310:U310"/>
    <mergeCell ref="W310:X310"/>
    <mergeCell ref="A311:G311"/>
    <mergeCell ref="H311:L311"/>
    <mergeCell ref="M311:Q311"/>
    <mergeCell ref="R311:V311"/>
    <mergeCell ref="W311:X311"/>
    <mergeCell ref="B328:F328"/>
    <mergeCell ref="W328:X328"/>
    <mergeCell ref="B329:F329"/>
    <mergeCell ref="W329:X329"/>
    <mergeCell ref="B330:F330"/>
    <mergeCell ref="W330:X330"/>
    <mergeCell ref="B325:F325"/>
    <mergeCell ref="W325:X325"/>
    <mergeCell ref="B326:F326"/>
    <mergeCell ref="W326:X326"/>
    <mergeCell ref="B327:F327"/>
    <mergeCell ref="W327:X327"/>
    <mergeCell ref="U320:X320"/>
    <mergeCell ref="U321:U322"/>
    <mergeCell ref="V321:V322"/>
    <mergeCell ref="W321:X322"/>
    <mergeCell ref="G322:I322"/>
    <mergeCell ref="B324:F324"/>
    <mergeCell ref="I324:K324"/>
    <mergeCell ref="M324:Q324"/>
    <mergeCell ref="S324:U324"/>
    <mergeCell ref="W324:X324"/>
    <mergeCell ref="F319:F322"/>
    <mergeCell ref="G319:I319"/>
    <mergeCell ref="J319:T319"/>
    <mergeCell ref="A320:C322"/>
    <mergeCell ref="E320:E322"/>
    <mergeCell ref="G320:I321"/>
    <mergeCell ref="J320:T321"/>
    <mergeCell ref="A333:X333"/>
    <mergeCell ref="A334:Q334"/>
    <mergeCell ref="R334:X335"/>
    <mergeCell ref="A335:P335"/>
    <mergeCell ref="A338:C339"/>
    <mergeCell ref="D338:U339"/>
    <mergeCell ref="V338:X338"/>
    <mergeCell ref="V339:X340"/>
    <mergeCell ref="A340:C340"/>
    <mergeCell ref="D340:D343"/>
    <mergeCell ref="A331:G331"/>
    <mergeCell ref="H331:K331"/>
    <mergeCell ref="M331:P331"/>
    <mergeCell ref="R331:U331"/>
    <mergeCell ref="W331:X331"/>
    <mergeCell ref="A332:G332"/>
    <mergeCell ref="H332:L332"/>
    <mergeCell ref="M332:Q332"/>
    <mergeCell ref="R332:V332"/>
    <mergeCell ref="W332:X332"/>
    <mergeCell ref="B349:F349"/>
    <mergeCell ref="W349:X349"/>
    <mergeCell ref="B350:F350"/>
    <mergeCell ref="W350:X350"/>
    <mergeCell ref="B351:F351"/>
    <mergeCell ref="W351:X351"/>
    <mergeCell ref="B346:F346"/>
    <mergeCell ref="W346:X346"/>
    <mergeCell ref="B347:F347"/>
    <mergeCell ref="W347:X347"/>
    <mergeCell ref="B348:F348"/>
    <mergeCell ref="W348:X348"/>
    <mergeCell ref="U341:X341"/>
    <mergeCell ref="U342:U343"/>
    <mergeCell ref="V342:V343"/>
    <mergeCell ref="W342:X343"/>
    <mergeCell ref="G343:I343"/>
    <mergeCell ref="B345:F345"/>
    <mergeCell ref="I345:K345"/>
    <mergeCell ref="M345:Q345"/>
    <mergeCell ref="S345:U345"/>
    <mergeCell ref="W345:X345"/>
    <mergeCell ref="F340:F343"/>
    <mergeCell ref="G340:I340"/>
    <mergeCell ref="J340:T340"/>
    <mergeCell ref="A341:C343"/>
    <mergeCell ref="E341:E343"/>
    <mergeCell ref="G341:I342"/>
    <mergeCell ref="J341:T342"/>
    <mergeCell ref="A354:X354"/>
    <mergeCell ref="A355:Q355"/>
    <mergeCell ref="R355:X356"/>
    <mergeCell ref="A356:P356"/>
    <mergeCell ref="A359:C360"/>
    <mergeCell ref="D359:U360"/>
    <mergeCell ref="V359:X359"/>
    <mergeCell ref="V360:X361"/>
    <mergeCell ref="A361:C361"/>
    <mergeCell ref="D361:D364"/>
    <mergeCell ref="A352:G352"/>
    <mergeCell ref="H352:K352"/>
    <mergeCell ref="M352:P352"/>
    <mergeCell ref="R352:U352"/>
    <mergeCell ref="W352:X352"/>
    <mergeCell ref="A353:G353"/>
    <mergeCell ref="H353:L353"/>
    <mergeCell ref="M353:Q353"/>
    <mergeCell ref="R353:V353"/>
    <mergeCell ref="W353:X353"/>
    <mergeCell ref="B370:F370"/>
    <mergeCell ref="W370:X370"/>
    <mergeCell ref="B371:F371"/>
    <mergeCell ref="W371:X371"/>
    <mergeCell ref="B372:F372"/>
    <mergeCell ref="W372:X372"/>
    <mergeCell ref="B367:F367"/>
    <mergeCell ref="W367:X367"/>
    <mergeCell ref="B368:F368"/>
    <mergeCell ref="W368:X368"/>
    <mergeCell ref="B369:F369"/>
    <mergeCell ref="W369:X369"/>
    <mergeCell ref="U362:X362"/>
    <mergeCell ref="U363:U364"/>
    <mergeCell ref="V363:V364"/>
    <mergeCell ref="W363:X364"/>
    <mergeCell ref="G364:I364"/>
    <mergeCell ref="B366:F366"/>
    <mergeCell ref="I366:K366"/>
    <mergeCell ref="M366:Q366"/>
    <mergeCell ref="S366:U366"/>
    <mergeCell ref="W366:X366"/>
    <mergeCell ref="F361:F364"/>
    <mergeCell ref="G361:I361"/>
    <mergeCell ref="J361:T361"/>
    <mergeCell ref="A362:C364"/>
    <mergeCell ref="E362:E364"/>
    <mergeCell ref="G362:I363"/>
    <mergeCell ref="J362:T363"/>
    <mergeCell ref="A375:X375"/>
    <mergeCell ref="A376:Q376"/>
    <mergeCell ref="R376:X377"/>
    <mergeCell ref="A377:P377"/>
    <mergeCell ref="A380:C381"/>
    <mergeCell ref="D380:U381"/>
    <mergeCell ref="V380:X380"/>
    <mergeCell ref="V381:X382"/>
    <mergeCell ref="A382:C382"/>
    <mergeCell ref="D382:D385"/>
    <mergeCell ref="A373:G373"/>
    <mergeCell ref="H373:K373"/>
    <mergeCell ref="M373:P373"/>
    <mergeCell ref="R373:U373"/>
    <mergeCell ref="W373:X373"/>
    <mergeCell ref="A374:G374"/>
    <mergeCell ref="H374:L374"/>
    <mergeCell ref="M374:Q374"/>
    <mergeCell ref="R374:V374"/>
    <mergeCell ref="W374:X374"/>
    <mergeCell ref="B391:F391"/>
    <mergeCell ref="W391:X391"/>
    <mergeCell ref="B392:F392"/>
    <mergeCell ref="W392:X392"/>
    <mergeCell ref="B393:F393"/>
    <mergeCell ref="W393:X393"/>
    <mergeCell ref="B388:F388"/>
    <mergeCell ref="W388:X388"/>
    <mergeCell ref="B389:F389"/>
    <mergeCell ref="W389:X389"/>
    <mergeCell ref="B390:F390"/>
    <mergeCell ref="W390:X390"/>
    <mergeCell ref="U383:X383"/>
    <mergeCell ref="U384:U385"/>
    <mergeCell ref="V384:V385"/>
    <mergeCell ref="W384:X385"/>
    <mergeCell ref="G385:I385"/>
    <mergeCell ref="B387:F387"/>
    <mergeCell ref="I387:K387"/>
    <mergeCell ref="M387:Q387"/>
    <mergeCell ref="S387:U387"/>
    <mergeCell ref="W387:X387"/>
    <mergeCell ref="F382:F385"/>
    <mergeCell ref="G382:I382"/>
    <mergeCell ref="J382:T382"/>
    <mergeCell ref="A383:C385"/>
    <mergeCell ref="E383:E385"/>
    <mergeCell ref="G383:I384"/>
    <mergeCell ref="J383:T384"/>
    <mergeCell ref="A396:X396"/>
    <mergeCell ref="A397:Q397"/>
    <mergeCell ref="R397:X398"/>
    <mergeCell ref="A398:P398"/>
    <mergeCell ref="A401:C402"/>
    <mergeCell ref="D401:U402"/>
    <mergeCell ref="V401:X401"/>
    <mergeCell ref="V402:X403"/>
    <mergeCell ref="A403:C403"/>
    <mergeCell ref="D403:D406"/>
    <mergeCell ref="A394:G394"/>
    <mergeCell ref="H394:K394"/>
    <mergeCell ref="M394:P394"/>
    <mergeCell ref="R394:U394"/>
    <mergeCell ref="W394:X394"/>
    <mergeCell ref="A395:G395"/>
    <mergeCell ref="H395:L395"/>
    <mergeCell ref="M395:Q395"/>
    <mergeCell ref="R395:V395"/>
    <mergeCell ref="W395:X395"/>
    <mergeCell ref="B412:F412"/>
    <mergeCell ref="W412:X412"/>
    <mergeCell ref="B413:F413"/>
    <mergeCell ref="W413:X413"/>
    <mergeCell ref="B414:F414"/>
    <mergeCell ref="W414:X414"/>
    <mergeCell ref="B409:F409"/>
    <mergeCell ref="W409:X409"/>
    <mergeCell ref="B410:F410"/>
    <mergeCell ref="W410:X410"/>
    <mergeCell ref="B411:F411"/>
    <mergeCell ref="W411:X411"/>
    <mergeCell ref="U404:X404"/>
    <mergeCell ref="U405:U406"/>
    <mergeCell ref="V405:V406"/>
    <mergeCell ref="W405:X406"/>
    <mergeCell ref="G406:I406"/>
    <mergeCell ref="B408:F408"/>
    <mergeCell ref="I408:K408"/>
    <mergeCell ref="M408:Q408"/>
    <mergeCell ref="S408:U408"/>
    <mergeCell ref="W408:X408"/>
    <mergeCell ref="F403:F406"/>
    <mergeCell ref="G403:I403"/>
    <mergeCell ref="J403:T403"/>
    <mergeCell ref="A404:C406"/>
    <mergeCell ref="E404:E406"/>
    <mergeCell ref="G404:I405"/>
    <mergeCell ref="J404:T405"/>
    <mergeCell ref="A417:X417"/>
    <mergeCell ref="A418:Q418"/>
    <mergeCell ref="R418:X419"/>
    <mergeCell ref="A419:P419"/>
    <mergeCell ref="A422:C423"/>
    <mergeCell ref="D422:U423"/>
    <mergeCell ref="V422:X422"/>
    <mergeCell ref="V423:X424"/>
    <mergeCell ref="A424:C424"/>
    <mergeCell ref="D424:D427"/>
    <mergeCell ref="A415:G415"/>
    <mergeCell ref="H415:K415"/>
    <mergeCell ref="M415:P415"/>
    <mergeCell ref="R415:U415"/>
    <mergeCell ref="W415:X415"/>
    <mergeCell ref="A416:G416"/>
    <mergeCell ref="H416:L416"/>
    <mergeCell ref="M416:Q416"/>
    <mergeCell ref="R416:V416"/>
    <mergeCell ref="W416:X416"/>
    <mergeCell ref="B433:F433"/>
    <mergeCell ref="W433:X433"/>
    <mergeCell ref="B434:F434"/>
    <mergeCell ref="W434:X434"/>
    <mergeCell ref="B435:F435"/>
    <mergeCell ref="W435:X435"/>
    <mergeCell ref="B430:F430"/>
    <mergeCell ref="W430:X430"/>
    <mergeCell ref="B431:F431"/>
    <mergeCell ref="W431:X431"/>
    <mergeCell ref="B432:F432"/>
    <mergeCell ref="W432:X432"/>
    <mergeCell ref="U425:X425"/>
    <mergeCell ref="U426:U427"/>
    <mergeCell ref="V426:V427"/>
    <mergeCell ref="W426:X427"/>
    <mergeCell ref="G427:I427"/>
    <mergeCell ref="B429:F429"/>
    <mergeCell ref="I429:K429"/>
    <mergeCell ref="M429:Q429"/>
    <mergeCell ref="S429:U429"/>
    <mergeCell ref="W429:X429"/>
    <mergeCell ref="F424:F427"/>
    <mergeCell ref="G424:I424"/>
    <mergeCell ref="J424:T424"/>
    <mergeCell ref="A425:C427"/>
    <mergeCell ref="E425:E427"/>
    <mergeCell ref="G425:I426"/>
    <mergeCell ref="J425:T426"/>
    <mergeCell ref="A438:X438"/>
    <mergeCell ref="A439:Q439"/>
    <mergeCell ref="R439:X440"/>
    <mergeCell ref="A440:P440"/>
    <mergeCell ref="A443:C444"/>
    <mergeCell ref="D443:U444"/>
    <mergeCell ref="V443:X443"/>
    <mergeCell ref="V444:X445"/>
    <mergeCell ref="A445:C445"/>
    <mergeCell ref="D445:D448"/>
    <mergeCell ref="A436:G436"/>
    <mergeCell ref="H436:K436"/>
    <mergeCell ref="M436:P436"/>
    <mergeCell ref="R436:U436"/>
    <mergeCell ref="W436:X436"/>
    <mergeCell ref="A437:G437"/>
    <mergeCell ref="H437:L437"/>
    <mergeCell ref="M437:Q437"/>
    <mergeCell ref="R437:V437"/>
    <mergeCell ref="W437:X437"/>
    <mergeCell ref="B454:F454"/>
    <mergeCell ref="W454:X454"/>
    <mergeCell ref="B455:F455"/>
    <mergeCell ref="W455:X455"/>
    <mergeCell ref="B456:F456"/>
    <mergeCell ref="W456:X456"/>
    <mergeCell ref="B451:F451"/>
    <mergeCell ref="W451:X451"/>
    <mergeCell ref="B452:F452"/>
    <mergeCell ref="W452:X452"/>
    <mergeCell ref="B453:F453"/>
    <mergeCell ref="W453:X453"/>
    <mergeCell ref="U446:X446"/>
    <mergeCell ref="U447:U448"/>
    <mergeCell ref="V447:V448"/>
    <mergeCell ref="W447:X448"/>
    <mergeCell ref="G448:I448"/>
    <mergeCell ref="B450:F450"/>
    <mergeCell ref="I450:K450"/>
    <mergeCell ref="M450:Q450"/>
    <mergeCell ref="S450:U450"/>
    <mergeCell ref="W450:X450"/>
    <mergeCell ref="F445:F448"/>
    <mergeCell ref="G445:I445"/>
    <mergeCell ref="J445:T445"/>
    <mergeCell ref="A446:C448"/>
    <mergeCell ref="E446:E448"/>
    <mergeCell ref="G446:I447"/>
    <mergeCell ref="J446:T447"/>
    <mergeCell ref="A459:X459"/>
    <mergeCell ref="A460:Q460"/>
    <mergeCell ref="R460:X461"/>
    <mergeCell ref="A461:P461"/>
    <mergeCell ref="A464:C465"/>
    <mergeCell ref="D464:U465"/>
    <mergeCell ref="V464:X464"/>
    <mergeCell ref="V465:X466"/>
    <mergeCell ref="A466:C466"/>
    <mergeCell ref="D466:D469"/>
    <mergeCell ref="A457:G457"/>
    <mergeCell ref="H457:K457"/>
    <mergeCell ref="M457:P457"/>
    <mergeCell ref="R457:U457"/>
    <mergeCell ref="W457:X457"/>
    <mergeCell ref="A458:G458"/>
    <mergeCell ref="H458:L458"/>
    <mergeCell ref="M458:Q458"/>
    <mergeCell ref="R458:V458"/>
    <mergeCell ref="W458:X458"/>
    <mergeCell ref="B475:F475"/>
    <mergeCell ref="W475:X475"/>
    <mergeCell ref="B476:F476"/>
    <mergeCell ref="W476:X476"/>
    <mergeCell ref="B477:F477"/>
    <mergeCell ref="W477:X477"/>
    <mergeCell ref="B472:F472"/>
    <mergeCell ref="W472:X472"/>
    <mergeCell ref="B473:F473"/>
    <mergeCell ref="W473:X473"/>
    <mergeCell ref="B474:F474"/>
    <mergeCell ref="W474:X474"/>
    <mergeCell ref="U467:X467"/>
    <mergeCell ref="U468:U469"/>
    <mergeCell ref="V468:V469"/>
    <mergeCell ref="W468:X469"/>
    <mergeCell ref="G469:I469"/>
    <mergeCell ref="B471:F471"/>
    <mergeCell ref="I471:K471"/>
    <mergeCell ref="M471:Q471"/>
    <mergeCell ref="S471:U471"/>
    <mergeCell ref="W471:X471"/>
    <mergeCell ref="F466:F469"/>
    <mergeCell ref="G466:I466"/>
    <mergeCell ref="J466:T466"/>
    <mergeCell ref="A467:C469"/>
    <mergeCell ref="E467:E469"/>
    <mergeCell ref="G467:I468"/>
    <mergeCell ref="J467:T468"/>
    <mergeCell ref="A480:X480"/>
    <mergeCell ref="A481:Q481"/>
    <mergeCell ref="R481:X482"/>
    <mergeCell ref="A482:P482"/>
    <mergeCell ref="A485:C486"/>
    <mergeCell ref="D485:U486"/>
    <mergeCell ref="V485:X485"/>
    <mergeCell ref="V486:X487"/>
    <mergeCell ref="A487:C487"/>
    <mergeCell ref="D487:D490"/>
    <mergeCell ref="A478:G478"/>
    <mergeCell ref="H478:K478"/>
    <mergeCell ref="M478:P478"/>
    <mergeCell ref="R478:U478"/>
    <mergeCell ref="W478:X478"/>
    <mergeCell ref="A479:G479"/>
    <mergeCell ref="H479:L479"/>
    <mergeCell ref="M479:Q479"/>
    <mergeCell ref="R479:V479"/>
    <mergeCell ref="W479:X479"/>
    <mergeCell ref="B493:F493"/>
    <mergeCell ref="W493:X493"/>
    <mergeCell ref="B494:F494"/>
    <mergeCell ref="W494:X494"/>
    <mergeCell ref="B495:F495"/>
    <mergeCell ref="W495:X495"/>
    <mergeCell ref="U488:X488"/>
    <mergeCell ref="U489:U490"/>
    <mergeCell ref="V489:V490"/>
    <mergeCell ref="W489:X490"/>
    <mergeCell ref="G490:I490"/>
    <mergeCell ref="B492:F492"/>
    <mergeCell ref="I492:K492"/>
    <mergeCell ref="M492:Q492"/>
    <mergeCell ref="S492:U492"/>
    <mergeCell ref="W492:X492"/>
    <mergeCell ref="F487:F490"/>
    <mergeCell ref="G487:I487"/>
    <mergeCell ref="J487:T487"/>
    <mergeCell ref="A488:C490"/>
    <mergeCell ref="E488:E490"/>
    <mergeCell ref="G488:I489"/>
    <mergeCell ref="J488:T489"/>
    <mergeCell ref="A501:X501"/>
    <mergeCell ref="A502:Q502"/>
    <mergeCell ref="R502:X503"/>
    <mergeCell ref="A503:P503"/>
    <mergeCell ref="A499:G499"/>
    <mergeCell ref="H499:K499"/>
    <mergeCell ref="M499:P499"/>
    <mergeCell ref="R499:U499"/>
    <mergeCell ref="W499:X499"/>
    <mergeCell ref="A500:G500"/>
    <mergeCell ref="H500:L500"/>
    <mergeCell ref="M500:Q500"/>
    <mergeCell ref="R500:V500"/>
    <mergeCell ref="W500:X500"/>
    <mergeCell ref="B496:F496"/>
    <mergeCell ref="W496:X496"/>
    <mergeCell ref="B497:F497"/>
    <mergeCell ref="W497:X497"/>
    <mergeCell ref="B498:F498"/>
    <mergeCell ref="W498:X498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1" orientation="portrait"/>
  <headerFooter alignWithMargins="0"/>
  <rowBreaks count="11" manualBreakCount="11">
    <brk id="42" max="23" man="1"/>
    <brk id="84" max="23" man="1"/>
    <brk id="126" max="23" man="1"/>
    <brk id="168" max="23" man="1"/>
    <brk id="210" max="23" man="1"/>
    <brk id="252" max="23" man="1"/>
    <brk id="294" max="23" man="1"/>
    <brk id="336" max="23" man="1"/>
    <brk id="378" max="23" man="1"/>
    <brk id="420" max="23" man="1"/>
    <brk id="462" max="2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66FF"/>
  </sheetPr>
  <dimension ref="A1:O52"/>
  <sheetViews>
    <sheetView zoomScaleNormal="100" workbookViewId="0">
      <selection activeCell="C3" sqref="C3"/>
    </sheetView>
  </sheetViews>
  <sheetFormatPr baseColWidth="10" defaultColWidth="13" defaultRowHeight="14"/>
  <cols>
    <col min="1" max="1" width="3.6640625" style="43" bestFit="1" customWidth="1"/>
    <col min="2" max="2" width="4.5" style="43" bestFit="1" customWidth="1"/>
    <col min="3" max="3" width="4.5" style="43" customWidth="1"/>
    <col min="4" max="4" width="9.33203125" style="43" bestFit="1" customWidth="1"/>
    <col min="5" max="5" width="11.6640625" style="43" bestFit="1" customWidth="1"/>
    <col min="6" max="6" width="5.5" style="45" bestFit="1" customWidth="1"/>
    <col min="7" max="7" width="5.5" style="43" bestFit="1" customWidth="1"/>
    <col min="8" max="8" width="13" style="43"/>
    <col min="9" max="9" width="3.6640625" style="43" bestFit="1" customWidth="1"/>
    <col min="10" max="10" width="4.5" style="43" bestFit="1" customWidth="1"/>
    <col min="11" max="11" width="6.33203125" style="43" bestFit="1" customWidth="1"/>
    <col min="12" max="12" width="9.33203125" style="43" bestFit="1" customWidth="1"/>
    <col min="13" max="13" width="11.6640625" style="43" bestFit="1" customWidth="1"/>
    <col min="14" max="15" width="5.5" style="43" bestFit="1" customWidth="1"/>
    <col min="16" max="16384" width="13" style="43"/>
  </cols>
  <sheetData>
    <row r="1" spans="1:15">
      <c r="A1" s="149" t="s">
        <v>55</v>
      </c>
      <c r="B1" s="151"/>
      <c r="C1" s="151"/>
      <c r="D1" s="151"/>
      <c r="E1" s="151"/>
      <c r="F1" s="151"/>
      <c r="G1" s="152"/>
      <c r="I1" s="149" t="s">
        <v>56</v>
      </c>
      <c r="J1" s="151"/>
      <c r="K1" s="151"/>
      <c r="L1" s="151"/>
      <c r="M1" s="151"/>
      <c r="N1" s="151"/>
      <c r="O1" s="152"/>
    </row>
    <row r="2" spans="1:15" ht="15" thickBot="1">
      <c r="A2" s="16"/>
      <c r="B2" s="17" t="s">
        <v>25</v>
      </c>
      <c r="C2" s="28" t="s">
        <v>58</v>
      </c>
      <c r="D2" s="28" t="s">
        <v>26</v>
      </c>
      <c r="E2" s="17" t="s">
        <v>27</v>
      </c>
      <c r="F2" s="18" t="s">
        <v>8</v>
      </c>
      <c r="G2" s="19" t="s">
        <v>28</v>
      </c>
      <c r="I2" s="16"/>
      <c r="J2" s="17" t="s">
        <v>25</v>
      </c>
      <c r="K2" s="17" t="s">
        <v>58</v>
      </c>
      <c r="L2" s="17" t="s">
        <v>26</v>
      </c>
      <c r="M2" s="17" t="s">
        <v>27</v>
      </c>
      <c r="N2" s="18" t="s">
        <v>8</v>
      </c>
      <c r="O2" s="19" t="s">
        <v>28</v>
      </c>
    </row>
    <row r="3" spans="1:15" ht="15">
      <c r="A3" s="14" t="str">
        <f>IF(E3="","","個")</f>
        <v/>
      </c>
      <c r="B3" s="20" t="str">
        <f>IF(E3="","",1)</f>
        <v/>
      </c>
      <c r="C3" s="98"/>
      <c r="D3" s="94"/>
      <c r="E3" s="39" t="str">
        <f>IFERROR(VLOOKUP(D3,部員登録!$B:$E,2,FALSE),"")</f>
        <v/>
      </c>
      <c r="F3" s="15" t="str">
        <f>IFERROR(VLOOKUP(D3,部員登録!$B:$E,3,FALSE),"")</f>
        <v/>
      </c>
      <c r="G3" s="22" t="str">
        <f>IFERROR(VLOOKUP(D3,部員登録!$B:$E,4,FALSE),"")</f>
        <v/>
      </c>
      <c r="I3" s="14" t="str">
        <f>IF(M3="","","個")</f>
        <v/>
      </c>
      <c r="J3" s="20" t="str">
        <f>IF(M3="","",1)</f>
        <v/>
      </c>
      <c r="K3" s="49"/>
      <c r="L3" s="49"/>
      <c r="M3" s="39" t="str">
        <f>IFERROR(VLOOKUP(L3,部員登録!$B:$E,2,FALSE),"")</f>
        <v/>
      </c>
      <c r="N3" s="15" t="str">
        <f>IFERROR(VLOOKUP(L3,部員登録!$B:$E,3,FALSE),"")</f>
        <v/>
      </c>
      <c r="O3" s="22" t="str">
        <f>IFERROR(VLOOKUP(L3,部員登録!$B:$E,4,FALSE),"")</f>
        <v/>
      </c>
    </row>
    <row r="4" spans="1:15" ht="15">
      <c r="A4" s="23" t="str">
        <f t="shared" ref="A4:A25" si="0">IF(E4="","","個")</f>
        <v/>
      </c>
      <c r="B4" s="5" t="str">
        <f>IF(E4="","",B3+1)</f>
        <v/>
      </c>
      <c r="C4" s="96"/>
      <c r="D4" s="50"/>
      <c r="E4" s="36" t="str">
        <f>IFERROR(VLOOKUP(D4,部員登録!$B:$E,2,FALSE),"")</f>
        <v/>
      </c>
      <c r="F4" s="25" t="str">
        <f>IFERROR(VLOOKUP(D4,部員登録!$B:$E,3,FALSE),"")</f>
        <v/>
      </c>
      <c r="G4" s="26" t="str">
        <f>IFERROR(VLOOKUP(D4,部員登録!$B:$E,4,FALSE),"")</f>
        <v/>
      </c>
      <c r="I4" s="23" t="str">
        <f t="shared" ref="I4:I25" si="1">IF(M4="","","個")</f>
        <v/>
      </c>
      <c r="J4" s="5" t="str">
        <f>IF(M4="","",J3+1)</f>
        <v/>
      </c>
      <c r="K4" s="50"/>
      <c r="L4" s="50"/>
      <c r="M4" s="36" t="str">
        <f>IFERROR(VLOOKUP(L4,部員登録!$B:$E,2,FALSE),"")</f>
        <v/>
      </c>
      <c r="N4" s="25" t="str">
        <f>IFERROR(VLOOKUP(L4,部員登録!$B:$E,3,FALSE),"")</f>
        <v/>
      </c>
      <c r="O4" s="26" t="str">
        <f>IFERROR(VLOOKUP(L4,部員登録!$B:$E,4,FALSE),"")</f>
        <v/>
      </c>
    </row>
    <row r="5" spans="1:15" ht="15">
      <c r="A5" s="23" t="str">
        <f t="shared" si="0"/>
        <v/>
      </c>
      <c r="B5" s="5" t="str">
        <f t="shared" ref="B5:B25" si="2">IF(E5="","",B4+1)</f>
        <v/>
      </c>
      <c r="C5" s="96"/>
      <c r="D5" s="50"/>
      <c r="E5" s="36" t="str">
        <f>IFERROR(VLOOKUP(D5,部員登録!$B:$E,2,FALSE),"")</f>
        <v/>
      </c>
      <c r="F5" s="25" t="str">
        <f>IFERROR(VLOOKUP(D5,部員登録!$B:$E,3,FALSE),"")</f>
        <v/>
      </c>
      <c r="G5" s="26" t="str">
        <f>IFERROR(VLOOKUP(D5,部員登録!$B:$E,4,FALSE),"")</f>
        <v/>
      </c>
      <c r="I5" s="23" t="str">
        <f t="shared" si="1"/>
        <v/>
      </c>
      <c r="J5" s="5" t="str">
        <f t="shared" ref="J5:J25" si="3">IF(M5="","",J4+1)</f>
        <v/>
      </c>
      <c r="K5" s="95"/>
      <c r="L5" s="50"/>
      <c r="M5" s="37" t="str">
        <f>IFERROR(VLOOKUP(L5,部員登録!$B:$E,2,FALSE),"")</f>
        <v/>
      </c>
      <c r="N5" s="18" t="str">
        <f>IFERROR(VLOOKUP(L5,部員登録!$B:$E,3,FALSE),"")</f>
        <v/>
      </c>
      <c r="O5" s="38" t="str">
        <f>IFERROR(VLOOKUP(L5,部員登録!$B:$E,4,FALSE),"")</f>
        <v/>
      </c>
    </row>
    <row r="6" spans="1:15" ht="15">
      <c r="A6" s="23" t="str">
        <f t="shared" si="0"/>
        <v/>
      </c>
      <c r="B6" s="5" t="str">
        <f t="shared" si="2"/>
        <v/>
      </c>
      <c r="C6" s="96"/>
      <c r="D6" s="50"/>
      <c r="E6" s="36" t="str">
        <f>IFERROR(VLOOKUP(D6,部員登録!$B:$E,2,FALSE),"")</f>
        <v/>
      </c>
      <c r="F6" s="25" t="str">
        <f>IFERROR(VLOOKUP(D6,部員登録!$B:$E,3,FALSE),"")</f>
        <v/>
      </c>
      <c r="G6" s="26" t="str">
        <f>IFERROR(VLOOKUP(D6,部員登録!$B:$E,4,FALSE),"")</f>
        <v/>
      </c>
      <c r="I6" s="23" t="str">
        <f t="shared" si="1"/>
        <v/>
      </c>
      <c r="J6" s="5" t="str">
        <f t="shared" si="3"/>
        <v/>
      </c>
      <c r="K6" s="50"/>
      <c r="L6" s="50"/>
      <c r="M6" s="36" t="str">
        <f>IFERROR(VLOOKUP(L6,部員登録!$B:$E,2,FALSE),"")</f>
        <v/>
      </c>
      <c r="N6" s="25" t="str">
        <f>IFERROR(VLOOKUP(L6,部員登録!$B:$E,3,FALSE),"")</f>
        <v/>
      </c>
      <c r="O6" s="26" t="str">
        <f>IFERROR(VLOOKUP(L6,部員登録!$B:$E,4,FALSE),"")</f>
        <v/>
      </c>
    </row>
    <row r="7" spans="1:15" ht="16" thickBot="1">
      <c r="A7" s="27" t="str">
        <f t="shared" si="0"/>
        <v/>
      </c>
      <c r="B7" s="28" t="str">
        <f t="shared" si="2"/>
        <v/>
      </c>
      <c r="C7" s="97"/>
      <c r="D7" s="51"/>
      <c r="E7" s="29" t="str">
        <f>IFERROR(VLOOKUP(D7,部員登録!$B:$E,2,FALSE),"")</f>
        <v/>
      </c>
      <c r="F7" s="30" t="str">
        <f>IFERROR(VLOOKUP(D7,部員登録!$B:$E,3,FALSE),"")</f>
        <v/>
      </c>
      <c r="G7" s="31" t="str">
        <f>IFERROR(VLOOKUP(D7,部員登録!$B:$E,4,FALSE),"")</f>
        <v/>
      </c>
      <c r="I7" s="27" t="str">
        <f t="shared" si="1"/>
        <v/>
      </c>
      <c r="J7" s="28" t="str">
        <f t="shared" si="3"/>
        <v/>
      </c>
      <c r="K7" s="51"/>
      <c r="L7" s="51"/>
      <c r="M7" s="29" t="str">
        <f>IFERROR(VLOOKUP(L7,部員登録!$B:$E,2,FALSE),"")</f>
        <v/>
      </c>
      <c r="N7" s="30" t="str">
        <f>IFERROR(VLOOKUP(L7,部員登録!$B:$E,3,FALSE),"")</f>
        <v/>
      </c>
      <c r="O7" s="31" t="str">
        <f>IFERROR(VLOOKUP(L7,部員登録!$B:$E,4,FALSE),"")</f>
        <v/>
      </c>
    </row>
    <row r="8" spans="1:15" ht="15">
      <c r="A8" s="14" t="str">
        <f t="shared" si="0"/>
        <v/>
      </c>
      <c r="B8" s="20" t="str">
        <f t="shared" si="2"/>
        <v/>
      </c>
      <c r="C8" s="98"/>
      <c r="D8" s="94"/>
      <c r="E8" s="39" t="str">
        <f>IFERROR(VLOOKUP(D8,部員登録!$B:$E,2,FALSE),"")</f>
        <v/>
      </c>
      <c r="F8" s="15" t="str">
        <f>IFERROR(VLOOKUP(D8,部員登録!$B:$E,3,FALSE),"")</f>
        <v/>
      </c>
      <c r="G8" s="22" t="str">
        <f>IFERROR(VLOOKUP(D8,部員登録!$B:$E,4,FALSE),"")</f>
        <v/>
      </c>
      <c r="I8" s="14" t="str">
        <f t="shared" si="1"/>
        <v/>
      </c>
      <c r="J8" s="20" t="str">
        <f t="shared" si="3"/>
        <v/>
      </c>
      <c r="K8" s="49"/>
      <c r="L8" s="49"/>
      <c r="M8" s="39" t="str">
        <f>IFERROR(VLOOKUP(L8,部員登録!$B:$E,2,FALSE),"")</f>
        <v/>
      </c>
      <c r="N8" s="15" t="str">
        <f>IFERROR(VLOOKUP(L8,部員登録!$B:$E,3,FALSE),"")</f>
        <v/>
      </c>
      <c r="O8" s="22" t="str">
        <f>IFERROR(VLOOKUP(L8,部員登録!$B:$E,4,FALSE),"")</f>
        <v/>
      </c>
    </row>
    <row r="9" spans="1:15" ht="15">
      <c r="A9" s="23" t="str">
        <f t="shared" si="0"/>
        <v/>
      </c>
      <c r="B9" s="5" t="str">
        <f t="shared" si="2"/>
        <v/>
      </c>
      <c r="C9" s="96"/>
      <c r="D9" s="50"/>
      <c r="E9" s="36" t="str">
        <f>IFERROR(VLOOKUP(D9,部員登録!$B:$E,2,FALSE),"")</f>
        <v/>
      </c>
      <c r="F9" s="25" t="str">
        <f>IFERROR(VLOOKUP(D9,部員登録!$B:$E,3,FALSE),"")</f>
        <v/>
      </c>
      <c r="G9" s="26" t="str">
        <f>IFERROR(VLOOKUP(D9,部員登録!$B:$E,4,FALSE),"")</f>
        <v/>
      </c>
      <c r="I9" s="23" t="str">
        <f t="shared" si="1"/>
        <v/>
      </c>
      <c r="J9" s="5" t="str">
        <f t="shared" si="3"/>
        <v/>
      </c>
      <c r="K9" s="50"/>
      <c r="L9" s="50"/>
      <c r="M9" s="36" t="str">
        <f>IFERROR(VLOOKUP(L9,部員登録!$B:$E,2,FALSE),"")</f>
        <v/>
      </c>
      <c r="N9" s="25" t="str">
        <f>IFERROR(VLOOKUP(L9,部員登録!$B:$E,3,FALSE),"")</f>
        <v/>
      </c>
      <c r="O9" s="26" t="str">
        <f>IFERROR(VLOOKUP(L9,部員登録!$B:$E,4,FALSE),"")</f>
        <v/>
      </c>
    </row>
    <row r="10" spans="1:15" ht="15">
      <c r="A10" s="23" t="str">
        <f t="shared" si="0"/>
        <v/>
      </c>
      <c r="B10" s="5" t="str">
        <f t="shared" si="2"/>
        <v/>
      </c>
      <c r="C10" s="96"/>
      <c r="D10" s="50"/>
      <c r="E10" s="36" t="str">
        <f>IFERROR(VLOOKUP(D10,部員登録!$B:$E,2,FALSE),"")</f>
        <v/>
      </c>
      <c r="F10" s="25" t="str">
        <f>IFERROR(VLOOKUP(D10,部員登録!$B:$E,3,FALSE),"")</f>
        <v/>
      </c>
      <c r="G10" s="26" t="str">
        <f>IFERROR(VLOOKUP(D10,部員登録!$B:$E,4,FALSE),"")</f>
        <v/>
      </c>
      <c r="I10" s="23" t="str">
        <f t="shared" si="1"/>
        <v/>
      </c>
      <c r="J10" s="5" t="str">
        <f t="shared" si="3"/>
        <v/>
      </c>
      <c r="K10" s="95"/>
      <c r="L10" s="50"/>
      <c r="M10" s="37" t="str">
        <f>IFERROR(VLOOKUP(L10,部員登録!$B:$E,2,FALSE),"")</f>
        <v/>
      </c>
      <c r="N10" s="18" t="str">
        <f>IFERROR(VLOOKUP(L10,部員登録!$B:$E,3,FALSE),"")</f>
        <v/>
      </c>
      <c r="O10" s="38" t="str">
        <f>IFERROR(VLOOKUP(L10,部員登録!$B:$E,4,FALSE),"")</f>
        <v/>
      </c>
    </row>
    <row r="11" spans="1:15" ht="15">
      <c r="A11" s="23" t="str">
        <f t="shared" si="0"/>
        <v/>
      </c>
      <c r="B11" s="5" t="str">
        <f t="shared" si="2"/>
        <v/>
      </c>
      <c r="C11" s="96"/>
      <c r="D11" s="50"/>
      <c r="E11" s="36" t="str">
        <f>IFERROR(VLOOKUP(D11,部員登録!$B:$E,2,FALSE),"")</f>
        <v/>
      </c>
      <c r="F11" s="25" t="str">
        <f>IFERROR(VLOOKUP(D11,部員登録!$B:$E,3,FALSE),"")</f>
        <v/>
      </c>
      <c r="G11" s="26" t="str">
        <f>IFERROR(VLOOKUP(D11,部員登録!$B:$E,4,FALSE),"")</f>
        <v/>
      </c>
      <c r="I11" s="23" t="str">
        <f t="shared" si="1"/>
        <v/>
      </c>
      <c r="J11" s="5" t="str">
        <f t="shared" si="3"/>
        <v/>
      </c>
      <c r="K11" s="50"/>
      <c r="L11" s="50"/>
      <c r="M11" s="36" t="str">
        <f>IFERROR(VLOOKUP(L11,部員登録!$B:$E,2,FALSE),"")</f>
        <v/>
      </c>
      <c r="N11" s="25" t="str">
        <f>IFERROR(VLOOKUP(L11,部員登録!$B:$E,3,FALSE),"")</f>
        <v/>
      </c>
      <c r="O11" s="26" t="str">
        <f>IFERROR(VLOOKUP(L11,部員登録!$B:$E,4,FALSE),"")</f>
        <v/>
      </c>
    </row>
    <row r="12" spans="1:15" ht="16" thickBot="1">
      <c r="A12" s="27" t="str">
        <f t="shared" si="0"/>
        <v/>
      </c>
      <c r="B12" s="28" t="str">
        <f t="shared" si="2"/>
        <v/>
      </c>
      <c r="C12" s="97"/>
      <c r="D12" s="51"/>
      <c r="E12" s="29" t="str">
        <f>IFERROR(VLOOKUP(D12,部員登録!$B:$E,2,FALSE),"")</f>
        <v/>
      </c>
      <c r="F12" s="30" t="str">
        <f>IFERROR(VLOOKUP(D12,部員登録!$B:$E,3,FALSE),"")</f>
        <v/>
      </c>
      <c r="G12" s="31" t="str">
        <f>IFERROR(VLOOKUP(D12,部員登録!$B:$E,4,FALSE),"")</f>
        <v/>
      </c>
      <c r="I12" s="27" t="str">
        <f t="shared" si="1"/>
        <v/>
      </c>
      <c r="J12" s="28" t="str">
        <f t="shared" si="3"/>
        <v/>
      </c>
      <c r="K12" s="51"/>
      <c r="L12" s="51"/>
      <c r="M12" s="29" t="str">
        <f>IFERROR(VLOOKUP(L12,部員登録!$B:$E,2,FALSE),"")</f>
        <v/>
      </c>
      <c r="N12" s="30" t="str">
        <f>IFERROR(VLOOKUP(L12,部員登録!$B:$E,3,FALSE),"")</f>
        <v/>
      </c>
      <c r="O12" s="31" t="str">
        <f>IFERROR(VLOOKUP(L12,部員登録!$B:$E,4,FALSE),"")</f>
        <v/>
      </c>
    </row>
    <row r="13" spans="1:15" ht="15">
      <c r="A13" s="14" t="str">
        <f t="shared" si="0"/>
        <v/>
      </c>
      <c r="B13" s="20" t="str">
        <f t="shared" si="2"/>
        <v/>
      </c>
      <c r="C13" s="98"/>
      <c r="D13" s="94"/>
      <c r="E13" s="39" t="str">
        <f>IFERROR(VLOOKUP(D13,部員登録!$B:$E,2,FALSE),"")</f>
        <v/>
      </c>
      <c r="F13" s="15" t="str">
        <f>IFERROR(VLOOKUP(D13,部員登録!$B:$E,3,FALSE),"")</f>
        <v/>
      </c>
      <c r="G13" s="22" t="str">
        <f>IFERROR(VLOOKUP(D13,部員登録!$B:$E,4,FALSE),"")</f>
        <v/>
      </c>
      <c r="I13" s="14" t="str">
        <f t="shared" si="1"/>
        <v/>
      </c>
      <c r="J13" s="20" t="str">
        <f t="shared" si="3"/>
        <v/>
      </c>
      <c r="K13" s="49"/>
      <c r="L13" s="49"/>
      <c r="M13" s="39" t="str">
        <f>IFERROR(VLOOKUP(L13,部員登録!$B:$E,2,FALSE),"")</f>
        <v/>
      </c>
      <c r="N13" s="15" t="str">
        <f>IFERROR(VLOOKUP(L13,部員登録!$B:$E,3,FALSE),"")</f>
        <v/>
      </c>
      <c r="O13" s="22" t="str">
        <f>IFERROR(VLOOKUP(L13,部員登録!$B:$E,4,FALSE),"")</f>
        <v/>
      </c>
    </row>
    <row r="14" spans="1:15" ht="15">
      <c r="A14" s="23" t="str">
        <f t="shared" si="0"/>
        <v/>
      </c>
      <c r="B14" s="5" t="str">
        <f t="shared" si="2"/>
        <v/>
      </c>
      <c r="C14" s="99"/>
      <c r="D14" s="50"/>
      <c r="E14" s="36" t="str">
        <f>IFERROR(VLOOKUP(D14,部員登録!$B:$E,2,FALSE),"")</f>
        <v/>
      </c>
      <c r="F14" s="25" t="str">
        <f>IFERROR(VLOOKUP(D14,部員登録!$B:$E,3,FALSE),"")</f>
        <v/>
      </c>
      <c r="G14" s="26" t="str">
        <f>IFERROR(VLOOKUP(D14,部員登録!$B:$E,4,FALSE),"")</f>
        <v/>
      </c>
      <c r="I14" s="23" t="str">
        <f t="shared" si="1"/>
        <v/>
      </c>
      <c r="J14" s="5" t="str">
        <f t="shared" si="3"/>
        <v/>
      </c>
      <c r="K14" s="50"/>
      <c r="L14" s="50"/>
      <c r="M14" s="36" t="str">
        <f>IFERROR(VLOOKUP(L14,部員登録!$B:$E,2,FALSE),"")</f>
        <v/>
      </c>
      <c r="N14" s="25" t="str">
        <f>IFERROR(VLOOKUP(L14,部員登録!$B:$E,3,FALSE),"")</f>
        <v/>
      </c>
      <c r="O14" s="26" t="str">
        <f>IFERROR(VLOOKUP(L14,部員登録!$B:$E,4,FALSE),"")</f>
        <v/>
      </c>
    </row>
    <row r="15" spans="1:15" ht="15">
      <c r="A15" s="23" t="str">
        <f t="shared" si="0"/>
        <v/>
      </c>
      <c r="B15" s="5" t="str">
        <f t="shared" si="2"/>
        <v/>
      </c>
      <c r="C15" s="96"/>
      <c r="D15" s="50"/>
      <c r="E15" s="36" t="str">
        <f>IFERROR(VLOOKUP(D15,部員登録!$B:$E,2,FALSE),"")</f>
        <v/>
      </c>
      <c r="F15" s="25" t="str">
        <f>IFERROR(VLOOKUP(D15,部員登録!$B:$E,3,FALSE),"")</f>
        <v/>
      </c>
      <c r="G15" s="26" t="str">
        <f>IFERROR(VLOOKUP(D15,部員登録!$B:$E,4,FALSE),"")</f>
        <v/>
      </c>
      <c r="I15" s="23" t="str">
        <f t="shared" si="1"/>
        <v/>
      </c>
      <c r="J15" s="5" t="str">
        <f t="shared" si="3"/>
        <v/>
      </c>
      <c r="K15" s="95"/>
      <c r="L15" s="50"/>
      <c r="M15" s="37" t="str">
        <f>IFERROR(VLOOKUP(L15,部員登録!$B:$E,2,FALSE),"")</f>
        <v/>
      </c>
      <c r="N15" s="18" t="str">
        <f>IFERROR(VLOOKUP(L15,部員登録!$B:$E,3,FALSE),"")</f>
        <v/>
      </c>
      <c r="O15" s="38" t="str">
        <f>IFERROR(VLOOKUP(L15,部員登録!$B:$E,4,FALSE),"")</f>
        <v/>
      </c>
    </row>
    <row r="16" spans="1:15" ht="15">
      <c r="A16" s="23" t="str">
        <f t="shared" si="0"/>
        <v/>
      </c>
      <c r="B16" s="5" t="str">
        <f t="shared" si="2"/>
        <v/>
      </c>
      <c r="C16" s="96"/>
      <c r="D16" s="50"/>
      <c r="E16" s="36" t="str">
        <f>IFERROR(VLOOKUP(D16,部員登録!$B:$E,2,FALSE),"")</f>
        <v/>
      </c>
      <c r="F16" s="25" t="str">
        <f>IFERROR(VLOOKUP(D16,部員登録!$B:$E,3,FALSE),"")</f>
        <v/>
      </c>
      <c r="G16" s="26" t="str">
        <f>IFERROR(VLOOKUP(D16,部員登録!$B:$E,4,FALSE),"")</f>
        <v/>
      </c>
      <c r="I16" s="23" t="str">
        <f t="shared" si="1"/>
        <v/>
      </c>
      <c r="J16" s="5" t="str">
        <f t="shared" si="3"/>
        <v/>
      </c>
      <c r="K16" s="50"/>
      <c r="L16" s="50"/>
      <c r="M16" s="36" t="str">
        <f>IFERROR(VLOOKUP(L16,部員登録!$B:$E,2,FALSE),"")</f>
        <v/>
      </c>
      <c r="N16" s="25" t="str">
        <f>IFERROR(VLOOKUP(L16,部員登録!$B:$E,3,FALSE),"")</f>
        <v/>
      </c>
      <c r="O16" s="26" t="str">
        <f>IFERROR(VLOOKUP(L16,部員登録!$B:$E,4,FALSE),"")</f>
        <v/>
      </c>
    </row>
    <row r="17" spans="1:15" ht="16" thickBot="1">
      <c r="A17" s="27" t="str">
        <f t="shared" si="0"/>
        <v/>
      </c>
      <c r="B17" s="28" t="str">
        <f t="shared" si="2"/>
        <v/>
      </c>
      <c r="C17" s="97"/>
      <c r="D17" s="51"/>
      <c r="E17" s="29" t="str">
        <f>IFERROR(VLOOKUP(D17,部員登録!$B:$E,2,FALSE),"")</f>
        <v/>
      </c>
      <c r="F17" s="30" t="str">
        <f>IFERROR(VLOOKUP(D17,部員登録!$B:$E,3,FALSE),"")</f>
        <v/>
      </c>
      <c r="G17" s="31" t="str">
        <f>IFERROR(VLOOKUP(D17,部員登録!$B:$E,4,FALSE),"")</f>
        <v/>
      </c>
      <c r="I17" s="27" t="str">
        <f t="shared" si="1"/>
        <v/>
      </c>
      <c r="J17" s="28" t="str">
        <f t="shared" si="3"/>
        <v/>
      </c>
      <c r="K17" s="51"/>
      <c r="L17" s="51"/>
      <c r="M17" s="29" t="str">
        <f>IFERROR(VLOOKUP(L17,部員登録!$B:$E,2,FALSE),"")</f>
        <v/>
      </c>
      <c r="N17" s="30" t="str">
        <f>IFERROR(VLOOKUP(L17,部員登録!$B:$E,3,FALSE),"")</f>
        <v/>
      </c>
      <c r="O17" s="31" t="str">
        <f>IFERROR(VLOOKUP(L17,部員登録!$B:$E,4,FALSE),"")</f>
        <v/>
      </c>
    </row>
    <row r="18" spans="1:15" ht="15">
      <c r="A18" s="14" t="str">
        <f t="shared" si="0"/>
        <v/>
      </c>
      <c r="B18" s="20" t="str">
        <f t="shared" si="2"/>
        <v/>
      </c>
      <c r="C18" s="98"/>
      <c r="D18" s="94"/>
      <c r="E18" s="39" t="str">
        <f>IFERROR(VLOOKUP(D18,部員登録!$B:$E,2,FALSE),"")</f>
        <v/>
      </c>
      <c r="F18" s="15" t="str">
        <f>IFERROR(VLOOKUP(D18,部員登録!$B:$E,3,FALSE),"")</f>
        <v/>
      </c>
      <c r="G18" s="22" t="str">
        <f>IFERROR(VLOOKUP(D18,部員登録!$B:$E,4,FALSE),"")</f>
        <v/>
      </c>
      <c r="I18" s="14" t="str">
        <f t="shared" si="1"/>
        <v/>
      </c>
      <c r="J18" s="20" t="str">
        <f t="shared" si="3"/>
        <v/>
      </c>
      <c r="K18" s="49"/>
      <c r="L18" s="49"/>
      <c r="M18" s="39" t="str">
        <f>IFERROR(VLOOKUP(L18,部員登録!$B:$E,2,FALSE),"")</f>
        <v/>
      </c>
      <c r="N18" s="15" t="str">
        <f>IFERROR(VLOOKUP(L18,部員登録!$B:$E,3,FALSE),"")</f>
        <v/>
      </c>
      <c r="O18" s="22" t="str">
        <f>IFERROR(VLOOKUP(L18,部員登録!$B:$E,4,FALSE),"")</f>
        <v/>
      </c>
    </row>
    <row r="19" spans="1:15" ht="15">
      <c r="A19" s="23" t="str">
        <f t="shared" si="0"/>
        <v/>
      </c>
      <c r="B19" s="5" t="str">
        <f t="shared" si="2"/>
        <v/>
      </c>
      <c r="C19" s="96"/>
      <c r="D19" s="50"/>
      <c r="E19" s="36" t="str">
        <f>IFERROR(VLOOKUP(D19,部員登録!$B:$E,2,FALSE),"")</f>
        <v/>
      </c>
      <c r="F19" s="25" t="str">
        <f>IFERROR(VLOOKUP(D19,部員登録!$B:$E,3,FALSE),"")</f>
        <v/>
      </c>
      <c r="G19" s="26" t="str">
        <f>IFERROR(VLOOKUP(D19,部員登録!$B:$E,4,FALSE),"")</f>
        <v/>
      </c>
      <c r="I19" s="23" t="str">
        <f t="shared" si="1"/>
        <v/>
      </c>
      <c r="J19" s="5" t="str">
        <f t="shared" si="3"/>
        <v/>
      </c>
      <c r="K19" s="50"/>
      <c r="L19" s="50"/>
      <c r="M19" s="36" t="str">
        <f>IFERROR(VLOOKUP(L19,部員登録!$B:$E,2,FALSE),"")</f>
        <v/>
      </c>
      <c r="N19" s="25" t="str">
        <f>IFERROR(VLOOKUP(L19,部員登録!$B:$E,3,FALSE),"")</f>
        <v/>
      </c>
      <c r="O19" s="26" t="str">
        <f>IFERROR(VLOOKUP(L19,部員登録!$B:$E,4,FALSE),"")</f>
        <v/>
      </c>
    </row>
    <row r="20" spans="1:15" ht="15">
      <c r="A20" s="23" t="str">
        <f t="shared" si="0"/>
        <v/>
      </c>
      <c r="B20" s="5" t="str">
        <f t="shared" si="2"/>
        <v/>
      </c>
      <c r="C20" s="96"/>
      <c r="D20" s="50"/>
      <c r="E20" s="36" t="str">
        <f>IFERROR(VLOOKUP(D20,部員登録!$B:$E,2,FALSE),"")</f>
        <v/>
      </c>
      <c r="F20" s="25" t="str">
        <f>IFERROR(VLOOKUP(D20,部員登録!$B:$E,3,FALSE),"")</f>
        <v/>
      </c>
      <c r="G20" s="26" t="str">
        <f>IFERROR(VLOOKUP(D20,部員登録!$B:$E,4,FALSE),"")</f>
        <v/>
      </c>
      <c r="I20" s="23" t="str">
        <f t="shared" si="1"/>
        <v/>
      </c>
      <c r="J20" s="5" t="str">
        <f t="shared" si="3"/>
        <v/>
      </c>
      <c r="K20" s="95"/>
      <c r="L20" s="50"/>
      <c r="M20" s="37" t="str">
        <f>IFERROR(VLOOKUP(L20,部員登録!$B:$E,2,FALSE),"")</f>
        <v/>
      </c>
      <c r="N20" s="18" t="str">
        <f>IFERROR(VLOOKUP(L20,部員登録!$B:$E,3,FALSE),"")</f>
        <v/>
      </c>
      <c r="O20" s="38" t="str">
        <f>IFERROR(VLOOKUP(L20,部員登録!$B:$E,4,FALSE),"")</f>
        <v/>
      </c>
    </row>
    <row r="21" spans="1:15" ht="15">
      <c r="A21" s="23" t="str">
        <f t="shared" si="0"/>
        <v/>
      </c>
      <c r="B21" s="5" t="str">
        <f t="shared" si="2"/>
        <v/>
      </c>
      <c r="C21" s="96"/>
      <c r="D21" s="50"/>
      <c r="E21" s="36" t="str">
        <f>IFERROR(VLOOKUP(D21,部員登録!$B:$E,2,FALSE),"")</f>
        <v/>
      </c>
      <c r="F21" s="25" t="str">
        <f>IFERROR(VLOOKUP(D21,部員登録!$B:$E,3,FALSE),"")</f>
        <v/>
      </c>
      <c r="G21" s="26" t="str">
        <f>IFERROR(VLOOKUP(D21,部員登録!$B:$E,4,FALSE),"")</f>
        <v/>
      </c>
      <c r="I21" s="23" t="str">
        <f t="shared" si="1"/>
        <v/>
      </c>
      <c r="J21" s="5" t="str">
        <f t="shared" si="3"/>
        <v/>
      </c>
      <c r="K21" s="50"/>
      <c r="L21" s="50"/>
      <c r="M21" s="36" t="str">
        <f>IFERROR(VLOOKUP(L21,部員登録!$B:$E,2,FALSE),"")</f>
        <v/>
      </c>
      <c r="N21" s="25" t="str">
        <f>IFERROR(VLOOKUP(L21,部員登録!$B:$E,3,FALSE),"")</f>
        <v/>
      </c>
      <c r="O21" s="26" t="str">
        <f>IFERROR(VLOOKUP(L21,部員登録!$B:$E,4,FALSE),"")</f>
        <v/>
      </c>
    </row>
    <row r="22" spans="1:15" ht="16" thickBot="1">
      <c r="A22" s="27" t="str">
        <f t="shared" si="0"/>
        <v/>
      </c>
      <c r="B22" s="28" t="str">
        <f t="shared" si="2"/>
        <v/>
      </c>
      <c r="C22" s="97"/>
      <c r="D22" s="51"/>
      <c r="E22" s="29" t="str">
        <f>IFERROR(VLOOKUP(D22,部員登録!$B:$E,2,FALSE),"")</f>
        <v/>
      </c>
      <c r="F22" s="30" t="str">
        <f>IFERROR(VLOOKUP(D22,部員登録!$B:$E,3,FALSE),"")</f>
        <v/>
      </c>
      <c r="G22" s="31" t="str">
        <f>IFERROR(VLOOKUP(D22,部員登録!$B:$E,4,FALSE),"")</f>
        <v/>
      </c>
      <c r="I22" s="27" t="str">
        <f t="shared" si="1"/>
        <v/>
      </c>
      <c r="J22" s="28" t="str">
        <f t="shared" si="3"/>
        <v/>
      </c>
      <c r="K22" s="51"/>
      <c r="L22" s="51"/>
      <c r="M22" s="29" t="str">
        <f>IFERROR(VLOOKUP(L22,部員登録!$B:$E,2,FALSE),"")</f>
        <v/>
      </c>
      <c r="N22" s="30" t="str">
        <f>IFERROR(VLOOKUP(L22,部員登録!$B:$E,3,FALSE),"")</f>
        <v/>
      </c>
      <c r="O22" s="31" t="str">
        <f>IFERROR(VLOOKUP(L22,部員登録!$B:$E,4,FALSE),"")</f>
        <v/>
      </c>
    </row>
    <row r="23" spans="1:15" ht="15">
      <c r="A23" s="14" t="str">
        <f t="shared" si="0"/>
        <v/>
      </c>
      <c r="B23" s="20" t="str">
        <f t="shared" si="2"/>
        <v/>
      </c>
      <c r="C23" s="98"/>
      <c r="D23" s="94"/>
      <c r="E23" s="39" t="str">
        <f>IFERROR(VLOOKUP(D23,部員登録!$B:$E,2,FALSE),"")</f>
        <v/>
      </c>
      <c r="F23" s="15" t="str">
        <f>IFERROR(VLOOKUP(D23,部員登録!$B:$E,3,FALSE),"")</f>
        <v/>
      </c>
      <c r="G23" s="22" t="str">
        <f>IFERROR(VLOOKUP(D23,部員登録!$B:$E,4,FALSE),"")</f>
        <v/>
      </c>
      <c r="I23" s="14" t="str">
        <f t="shared" si="1"/>
        <v/>
      </c>
      <c r="J23" s="20" t="str">
        <f t="shared" si="3"/>
        <v/>
      </c>
      <c r="K23" s="49"/>
      <c r="L23" s="49"/>
      <c r="M23" s="39" t="str">
        <f>IFERROR(VLOOKUP(L23,部員登録!$B:$E,2,FALSE),"")</f>
        <v/>
      </c>
      <c r="N23" s="15" t="str">
        <f>IFERROR(VLOOKUP(L23,部員登録!$B:$E,3,FALSE),"")</f>
        <v/>
      </c>
      <c r="O23" s="22" t="str">
        <f>IFERROR(VLOOKUP(L23,部員登録!$B:$E,4,FALSE),"")</f>
        <v/>
      </c>
    </row>
    <row r="24" spans="1:15" ht="15">
      <c r="A24" s="23" t="str">
        <f t="shared" si="0"/>
        <v/>
      </c>
      <c r="B24" s="5" t="str">
        <f t="shared" si="2"/>
        <v/>
      </c>
      <c r="C24" s="96"/>
      <c r="D24" s="50"/>
      <c r="E24" s="36" t="str">
        <f>IFERROR(VLOOKUP(D24,部員登録!$B:$E,2,FALSE),"")</f>
        <v/>
      </c>
      <c r="F24" s="25" t="str">
        <f>IFERROR(VLOOKUP(D24,部員登録!$B:$E,3,FALSE),"")</f>
        <v/>
      </c>
      <c r="G24" s="26" t="str">
        <f>IFERROR(VLOOKUP(D24,部員登録!$B:$E,4,FALSE),"")</f>
        <v/>
      </c>
      <c r="I24" s="23" t="str">
        <f t="shared" si="1"/>
        <v/>
      </c>
      <c r="J24" s="5" t="str">
        <f t="shared" si="3"/>
        <v/>
      </c>
      <c r="K24" s="50"/>
      <c r="L24" s="50"/>
      <c r="M24" s="36" t="str">
        <f>IFERROR(VLOOKUP(L24,部員登録!$B:$E,2,FALSE),"")</f>
        <v/>
      </c>
      <c r="N24" s="25" t="str">
        <f>IFERROR(VLOOKUP(L24,部員登録!$B:$E,3,FALSE),"")</f>
        <v/>
      </c>
      <c r="O24" s="26" t="str">
        <f>IFERROR(VLOOKUP(L24,部員登録!$B:$E,4,FALSE),"")</f>
        <v/>
      </c>
    </row>
    <row r="25" spans="1:15" ht="15">
      <c r="A25" s="23" t="str">
        <f t="shared" si="0"/>
        <v/>
      </c>
      <c r="B25" s="5" t="str">
        <f t="shared" si="2"/>
        <v/>
      </c>
      <c r="C25" s="96"/>
      <c r="D25" s="50"/>
      <c r="E25" s="36" t="str">
        <f>IFERROR(VLOOKUP(D25,部員登録!$B:$E,2,FALSE),"")</f>
        <v/>
      </c>
      <c r="F25" s="25" t="str">
        <f>IFERROR(VLOOKUP(D25,部員登録!$B:$E,3,FALSE),"")</f>
        <v/>
      </c>
      <c r="G25" s="26" t="str">
        <f>IFERROR(VLOOKUP(D25,部員登録!$B:$E,4,FALSE),"")</f>
        <v/>
      </c>
      <c r="I25" s="23" t="str">
        <f t="shared" si="1"/>
        <v/>
      </c>
      <c r="J25" s="5" t="str">
        <f t="shared" si="3"/>
        <v/>
      </c>
      <c r="K25" s="95"/>
      <c r="L25" s="50"/>
      <c r="M25" s="37" t="str">
        <f>IFERROR(VLOOKUP(L25,部員登録!$B:$E,2,FALSE),"")</f>
        <v/>
      </c>
      <c r="N25" s="18" t="str">
        <f>IFERROR(VLOOKUP(L25,部員登録!$B:$E,3,FALSE),"")</f>
        <v/>
      </c>
      <c r="O25" s="38" t="str">
        <f>IFERROR(VLOOKUP(L25,部員登録!$B:$E,4,FALSE),"")</f>
        <v/>
      </c>
    </row>
    <row r="26" spans="1:15" ht="15">
      <c r="A26" s="23" t="str">
        <f t="shared" ref="A26:A52" si="4">IF(E26="","","個")</f>
        <v/>
      </c>
      <c r="B26" s="5" t="str">
        <f t="shared" ref="B26:B52" si="5">IF(E26="","",B25+1)</f>
        <v/>
      </c>
      <c r="C26" s="99"/>
      <c r="D26" s="50"/>
      <c r="E26" s="36" t="str">
        <f>IFERROR(VLOOKUP(D26,部員登録!$B:$E,2,FALSE),"")</f>
        <v/>
      </c>
      <c r="F26" s="25" t="str">
        <f>IFERROR(VLOOKUP(D26,部員登録!$B:$E,3,FALSE),"")</f>
        <v/>
      </c>
      <c r="G26" s="26" t="str">
        <f>IFERROR(VLOOKUP(D26,部員登録!$B:$E,4,FALSE),"")</f>
        <v/>
      </c>
      <c r="I26" s="23" t="str">
        <f t="shared" ref="I26:I52" si="6">IF(M26="","","個")</f>
        <v/>
      </c>
      <c r="J26" s="5" t="str">
        <f t="shared" ref="J26:J52" si="7">IF(M26="","",J25+1)</f>
        <v/>
      </c>
      <c r="K26" s="50"/>
      <c r="L26" s="50"/>
      <c r="M26" s="36" t="str">
        <f>IFERROR(VLOOKUP(L26,部員登録!$B:$E,2,FALSE),"")</f>
        <v/>
      </c>
      <c r="N26" s="25" t="str">
        <f>IFERROR(VLOOKUP(L26,部員登録!$B:$E,3,FALSE),"")</f>
        <v/>
      </c>
      <c r="O26" s="26" t="str">
        <f>IFERROR(VLOOKUP(L26,部員登録!$B:$E,4,FALSE),"")</f>
        <v/>
      </c>
    </row>
    <row r="27" spans="1:15" ht="16" thickBot="1">
      <c r="A27" s="27" t="str">
        <f t="shared" si="4"/>
        <v/>
      </c>
      <c r="B27" s="28" t="str">
        <f t="shared" si="5"/>
        <v/>
      </c>
      <c r="C27" s="100"/>
      <c r="D27" s="51"/>
      <c r="E27" s="29" t="str">
        <f>IFERROR(VLOOKUP(D27,部員登録!$B:$E,2,FALSE),"")</f>
        <v/>
      </c>
      <c r="F27" s="30" t="str">
        <f>IFERROR(VLOOKUP(D27,部員登録!$B:$E,3,FALSE),"")</f>
        <v/>
      </c>
      <c r="G27" s="31" t="str">
        <f>IFERROR(VLOOKUP(D27,部員登録!$B:$E,4,FALSE),"")</f>
        <v/>
      </c>
      <c r="I27" s="27" t="str">
        <f t="shared" si="6"/>
        <v/>
      </c>
      <c r="J27" s="28" t="str">
        <f t="shared" si="7"/>
        <v/>
      </c>
      <c r="K27" s="51"/>
      <c r="L27" s="51"/>
      <c r="M27" s="29" t="str">
        <f>IFERROR(VLOOKUP(L27,部員登録!$B:$E,2,FALSE),"")</f>
        <v/>
      </c>
      <c r="N27" s="30" t="str">
        <f>IFERROR(VLOOKUP(L27,部員登録!$B:$E,3,FALSE),"")</f>
        <v/>
      </c>
      <c r="O27" s="31" t="str">
        <f>IFERROR(VLOOKUP(L27,部員登録!$B:$E,4,FALSE),"")</f>
        <v/>
      </c>
    </row>
    <row r="28" spans="1:15" ht="15">
      <c r="A28" s="14" t="str">
        <f t="shared" si="4"/>
        <v/>
      </c>
      <c r="B28" s="20" t="str">
        <f t="shared" si="5"/>
        <v/>
      </c>
      <c r="C28" s="98"/>
      <c r="D28" s="94"/>
      <c r="E28" s="39" t="str">
        <f>IFERROR(VLOOKUP(D28,部員登録!$B:$E,2,FALSE),"")</f>
        <v/>
      </c>
      <c r="F28" s="15" t="str">
        <f>IFERROR(VLOOKUP(D28,部員登録!$B:$E,3,FALSE),"")</f>
        <v/>
      </c>
      <c r="G28" s="22" t="str">
        <f>IFERROR(VLOOKUP(D28,部員登録!$B:$E,4,FALSE),"")</f>
        <v/>
      </c>
      <c r="I28" s="14" t="str">
        <f t="shared" si="6"/>
        <v/>
      </c>
      <c r="J28" s="20" t="str">
        <f t="shared" si="7"/>
        <v/>
      </c>
      <c r="K28" s="49"/>
      <c r="L28" s="49"/>
      <c r="M28" s="39" t="str">
        <f>IFERROR(VLOOKUP(L28,部員登録!$B:$E,2,FALSE),"")</f>
        <v/>
      </c>
      <c r="N28" s="15" t="str">
        <f>IFERROR(VLOOKUP(L28,部員登録!$B:$E,3,FALSE),"")</f>
        <v/>
      </c>
      <c r="O28" s="22" t="str">
        <f>IFERROR(VLOOKUP(L28,部員登録!$B:$E,4,FALSE),"")</f>
        <v/>
      </c>
    </row>
    <row r="29" spans="1:15" ht="15">
      <c r="A29" s="23" t="str">
        <f t="shared" si="4"/>
        <v/>
      </c>
      <c r="B29" s="5" t="str">
        <f t="shared" si="5"/>
        <v/>
      </c>
      <c r="C29" s="96"/>
      <c r="D29" s="50"/>
      <c r="E29" s="36" t="str">
        <f>IFERROR(VLOOKUP(D29,部員登録!$B:$E,2,FALSE),"")</f>
        <v/>
      </c>
      <c r="F29" s="25" t="str">
        <f>IFERROR(VLOOKUP(D29,部員登録!$B:$E,3,FALSE),"")</f>
        <v/>
      </c>
      <c r="G29" s="26" t="str">
        <f>IFERROR(VLOOKUP(D29,部員登録!$B:$E,4,FALSE),"")</f>
        <v/>
      </c>
      <c r="I29" s="23" t="str">
        <f t="shared" si="6"/>
        <v/>
      </c>
      <c r="J29" s="5" t="str">
        <f t="shared" si="7"/>
        <v/>
      </c>
      <c r="K29" s="50"/>
      <c r="L29" s="50"/>
      <c r="M29" s="36" t="str">
        <f>IFERROR(VLOOKUP(L29,部員登録!$B:$E,2,FALSE),"")</f>
        <v/>
      </c>
      <c r="N29" s="25" t="str">
        <f>IFERROR(VLOOKUP(L29,部員登録!$B:$E,3,FALSE),"")</f>
        <v/>
      </c>
      <c r="O29" s="26" t="str">
        <f>IFERROR(VLOOKUP(L29,部員登録!$B:$E,4,FALSE),"")</f>
        <v/>
      </c>
    </row>
    <row r="30" spans="1:15" ht="15">
      <c r="A30" s="23" t="str">
        <f t="shared" si="4"/>
        <v/>
      </c>
      <c r="B30" s="5" t="str">
        <f t="shared" si="5"/>
        <v/>
      </c>
      <c r="C30" s="99"/>
      <c r="D30" s="50"/>
      <c r="E30" s="36" t="str">
        <f>IFERROR(VLOOKUP(D30,部員登録!$B:$E,2,FALSE),"")</f>
        <v/>
      </c>
      <c r="F30" s="25" t="str">
        <f>IFERROR(VLOOKUP(D30,部員登録!$B:$E,3,FALSE),"")</f>
        <v/>
      </c>
      <c r="G30" s="26" t="str">
        <f>IFERROR(VLOOKUP(D30,部員登録!$B:$E,4,FALSE),"")</f>
        <v/>
      </c>
      <c r="I30" s="23" t="str">
        <f t="shared" si="6"/>
        <v/>
      </c>
      <c r="J30" s="5" t="str">
        <f t="shared" si="7"/>
        <v/>
      </c>
      <c r="K30" s="95"/>
      <c r="L30" s="50"/>
      <c r="M30" s="37" t="str">
        <f>IFERROR(VLOOKUP(L30,部員登録!$B:$E,2,FALSE),"")</f>
        <v/>
      </c>
      <c r="N30" s="18" t="str">
        <f>IFERROR(VLOOKUP(L30,部員登録!$B:$E,3,FALSE),"")</f>
        <v/>
      </c>
      <c r="O30" s="38" t="str">
        <f>IFERROR(VLOOKUP(L30,部員登録!$B:$E,4,FALSE),"")</f>
        <v/>
      </c>
    </row>
    <row r="31" spans="1:15" ht="15">
      <c r="A31" s="23" t="str">
        <f t="shared" si="4"/>
        <v/>
      </c>
      <c r="B31" s="5" t="str">
        <f t="shared" si="5"/>
        <v/>
      </c>
      <c r="C31" s="50"/>
      <c r="D31" s="50"/>
      <c r="E31" s="36" t="str">
        <f>IFERROR(VLOOKUP(D31,部員登録!$B:$E,2,FALSE),"")</f>
        <v/>
      </c>
      <c r="F31" s="25" t="str">
        <f>IFERROR(VLOOKUP(D31,部員登録!$B:$E,3,FALSE),"")</f>
        <v/>
      </c>
      <c r="G31" s="26" t="str">
        <f>IFERROR(VLOOKUP(D31,部員登録!$B:$E,4,FALSE),"")</f>
        <v/>
      </c>
      <c r="I31" s="23" t="str">
        <f t="shared" si="6"/>
        <v/>
      </c>
      <c r="J31" s="5" t="str">
        <f t="shared" si="7"/>
        <v/>
      </c>
      <c r="K31" s="50"/>
      <c r="L31" s="95"/>
      <c r="M31" s="36" t="str">
        <f>IFERROR(VLOOKUP(L31,部員登録!$B:$E,2,FALSE),"")</f>
        <v/>
      </c>
      <c r="N31" s="25" t="str">
        <f>IFERROR(VLOOKUP(L31,部員登録!$B:$E,3,FALSE),"")</f>
        <v/>
      </c>
      <c r="O31" s="26" t="str">
        <f>IFERROR(VLOOKUP(L31,部員登録!$B:$E,4,FALSE),"")</f>
        <v/>
      </c>
    </row>
    <row r="32" spans="1:15" ht="16" thickBot="1">
      <c r="A32" s="27" t="str">
        <f t="shared" si="4"/>
        <v/>
      </c>
      <c r="B32" s="28" t="str">
        <f t="shared" si="5"/>
        <v/>
      </c>
      <c r="C32" s="51"/>
      <c r="D32" s="51"/>
      <c r="E32" s="29" t="str">
        <f>IFERROR(VLOOKUP(D32,部員登録!$B:$E,2,FALSE),"")</f>
        <v/>
      </c>
      <c r="F32" s="30" t="str">
        <f>IFERROR(VLOOKUP(D32,部員登録!$B:$E,3,FALSE),"")</f>
        <v/>
      </c>
      <c r="G32" s="31" t="str">
        <f>IFERROR(VLOOKUP(D32,部員登録!$B:$E,4,FALSE),"")</f>
        <v/>
      </c>
      <c r="I32" s="27" t="str">
        <f t="shared" si="6"/>
        <v/>
      </c>
      <c r="J32" s="28" t="str">
        <f t="shared" si="7"/>
        <v/>
      </c>
      <c r="K32" s="51"/>
      <c r="L32" s="51"/>
      <c r="M32" s="29" t="str">
        <f>IFERROR(VLOOKUP(L32,部員登録!$B:$E,2,FALSE),"")</f>
        <v/>
      </c>
      <c r="N32" s="30" t="str">
        <f>IFERROR(VLOOKUP(L32,部員登録!$B:$E,3,FALSE),"")</f>
        <v/>
      </c>
      <c r="O32" s="31" t="str">
        <f>IFERROR(VLOOKUP(L32,部員登録!$B:$E,4,FALSE),"")</f>
        <v/>
      </c>
    </row>
    <row r="33" spans="1:15" ht="15">
      <c r="A33" s="14" t="str">
        <f t="shared" si="4"/>
        <v/>
      </c>
      <c r="B33" s="20" t="str">
        <f t="shared" si="5"/>
        <v/>
      </c>
      <c r="C33" s="49"/>
      <c r="D33" s="49"/>
      <c r="E33" s="39" t="str">
        <f>IFERROR(VLOOKUP(D33,部員登録!$B:$E,2,FALSE),"")</f>
        <v/>
      </c>
      <c r="F33" s="15" t="str">
        <f>IFERROR(VLOOKUP(D33,部員登録!$B:$E,3,FALSE),"")</f>
        <v/>
      </c>
      <c r="G33" s="22" t="str">
        <f>IFERROR(VLOOKUP(D33,部員登録!$B:$E,4,FALSE),"")</f>
        <v/>
      </c>
      <c r="I33" s="14" t="str">
        <f t="shared" si="6"/>
        <v/>
      </c>
      <c r="J33" s="20" t="str">
        <f t="shared" si="7"/>
        <v/>
      </c>
      <c r="K33" s="49"/>
      <c r="L33" s="49"/>
      <c r="M33" s="39" t="str">
        <f>IFERROR(VLOOKUP(L33,部員登録!$B:$E,2,FALSE),"")</f>
        <v/>
      </c>
      <c r="N33" s="15" t="str">
        <f>IFERROR(VLOOKUP(L33,部員登録!$B:$E,3,FALSE),"")</f>
        <v/>
      </c>
      <c r="O33" s="22" t="str">
        <f>IFERROR(VLOOKUP(L33,部員登録!$B:$E,4,FALSE),"")</f>
        <v/>
      </c>
    </row>
    <row r="34" spans="1:15" ht="15">
      <c r="A34" s="23" t="str">
        <f t="shared" si="4"/>
        <v/>
      </c>
      <c r="B34" s="5" t="str">
        <f t="shared" si="5"/>
        <v/>
      </c>
      <c r="C34" s="50"/>
      <c r="D34" s="50"/>
      <c r="E34" s="36" t="str">
        <f>IFERROR(VLOOKUP(D34,部員登録!$B:$E,2,FALSE),"")</f>
        <v/>
      </c>
      <c r="F34" s="25" t="str">
        <f>IFERROR(VLOOKUP(D34,部員登録!$B:$E,3,FALSE),"")</f>
        <v/>
      </c>
      <c r="G34" s="26" t="str">
        <f>IFERROR(VLOOKUP(D34,部員登録!$B:$E,4,FALSE),"")</f>
        <v/>
      </c>
      <c r="I34" s="23" t="str">
        <f t="shared" si="6"/>
        <v/>
      </c>
      <c r="J34" s="5" t="str">
        <f t="shared" si="7"/>
        <v/>
      </c>
      <c r="K34" s="50"/>
      <c r="L34" s="50"/>
      <c r="M34" s="36" t="str">
        <f>IFERROR(VLOOKUP(L34,部員登録!$B:$E,2,FALSE),"")</f>
        <v/>
      </c>
      <c r="N34" s="25" t="str">
        <f>IFERROR(VLOOKUP(L34,部員登録!$B:$E,3,FALSE),"")</f>
        <v/>
      </c>
      <c r="O34" s="26" t="str">
        <f>IFERROR(VLOOKUP(L34,部員登録!$B:$E,4,FALSE),"")</f>
        <v/>
      </c>
    </row>
    <row r="35" spans="1:15" ht="15">
      <c r="A35" s="23" t="str">
        <f t="shared" si="4"/>
        <v/>
      </c>
      <c r="B35" s="5" t="str">
        <f t="shared" si="5"/>
        <v/>
      </c>
      <c r="C35" s="50"/>
      <c r="D35" s="50"/>
      <c r="E35" s="36" t="str">
        <f>IFERROR(VLOOKUP(D35,部員登録!$B:$E,2,FALSE),"")</f>
        <v/>
      </c>
      <c r="F35" s="25" t="str">
        <f>IFERROR(VLOOKUP(D35,部員登録!$B:$E,3,FALSE),"")</f>
        <v/>
      </c>
      <c r="G35" s="26" t="str">
        <f>IFERROR(VLOOKUP(D35,部員登録!$B:$E,4,FALSE),"")</f>
        <v/>
      </c>
      <c r="I35" s="23" t="str">
        <f t="shared" si="6"/>
        <v/>
      </c>
      <c r="J35" s="5" t="str">
        <f t="shared" si="7"/>
        <v/>
      </c>
      <c r="K35" s="95"/>
      <c r="L35" s="95"/>
      <c r="M35" s="37" t="str">
        <f>IFERROR(VLOOKUP(L35,部員登録!$B:$E,2,FALSE),"")</f>
        <v/>
      </c>
      <c r="N35" s="18" t="str">
        <f>IFERROR(VLOOKUP(L35,部員登録!$B:$E,3,FALSE),"")</f>
        <v/>
      </c>
      <c r="O35" s="38" t="str">
        <f>IFERROR(VLOOKUP(L35,部員登録!$B:$E,4,FALSE),"")</f>
        <v/>
      </c>
    </row>
    <row r="36" spans="1:15" ht="15">
      <c r="A36" s="23" t="str">
        <f t="shared" si="4"/>
        <v/>
      </c>
      <c r="B36" s="5" t="str">
        <f t="shared" si="5"/>
        <v/>
      </c>
      <c r="C36" s="50"/>
      <c r="D36" s="50"/>
      <c r="E36" s="36" t="str">
        <f>IFERROR(VLOOKUP(D36,部員登録!$B:$E,2,FALSE),"")</f>
        <v/>
      </c>
      <c r="F36" s="25" t="str">
        <f>IFERROR(VLOOKUP(D36,部員登録!$B:$E,3,FALSE),"")</f>
        <v/>
      </c>
      <c r="G36" s="26" t="str">
        <f>IFERROR(VLOOKUP(D36,部員登録!$B:$E,4,FALSE),"")</f>
        <v/>
      </c>
      <c r="I36" s="23" t="str">
        <f t="shared" si="6"/>
        <v/>
      </c>
      <c r="J36" s="5" t="str">
        <f t="shared" si="7"/>
        <v/>
      </c>
      <c r="K36" s="50"/>
      <c r="L36" s="95"/>
      <c r="M36" s="36" t="str">
        <f>IFERROR(VLOOKUP(L36,部員登録!$B:$E,2,FALSE),"")</f>
        <v/>
      </c>
      <c r="N36" s="25" t="str">
        <f>IFERROR(VLOOKUP(L36,部員登録!$B:$E,3,FALSE),"")</f>
        <v/>
      </c>
      <c r="O36" s="26" t="str">
        <f>IFERROR(VLOOKUP(L36,部員登録!$B:$E,4,FALSE),"")</f>
        <v/>
      </c>
    </row>
    <row r="37" spans="1:15" ht="16" thickBot="1">
      <c r="A37" s="27" t="str">
        <f t="shared" si="4"/>
        <v/>
      </c>
      <c r="B37" s="28" t="str">
        <f t="shared" si="5"/>
        <v/>
      </c>
      <c r="C37" s="51"/>
      <c r="D37" s="51"/>
      <c r="E37" s="29" t="str">
        <f>IFERROR(VLOOKUP(D37,部員登録!$B:$E,2,FALSE),"")</f>
        <v/>
      </c>
      <c r="F37" s="30" t="str">
        <f>IFERROR(VLOOKUP(D37,部員登録!$B:$E,3,FALSE),"")</f>
        <v/>
      </c>
      <c r="G37" s="31" t="str">
        <f>IFERROR(VLOOKUP(D37,部員登録!$B:$E,4,FALSE),"")</f>
        <v/>
      </c>
      <c r="I37" s="27" t="str">
        <f t="shared" si="6"/>
        <v/>
      </c>
      <c r="J37" s="28" t="str">
        <f t="shared" si="7"/>
        <v/>
      </c>
      <c r="K37" s="51"/>
      <c r="L37" s="51"/>
      <c r="M37" s="29" t="str">
        <f>IFERROR(VLOOKUP(L37,部員登録!$B:$E,2,FALSE),"")</f>
        <v/>
      </c>
      <c r="N37" s="30" t="str">
        <f>IFERROR(VLOOKUP(L37,部員登録!$B:$E,3,FALSE),"")</f>
        <v/>
      </c>
      <c r="O37" s="31" t="str">
        <f>IFERROR(VLOOKUP(L37,部員登録!$B:$E,4,FALSE),"")</f>
        <v/>
      </c>
    </row>
    <row r="38" spans="1:15" ht="15">
      <c r="A38" s="14" t="str">
        <f t="shared" si="4"/>
        <v/>
      </c>
      <c r="B38" s="20" t="str">
        <f t="shared" si="5"/>
        <v/>
      </c>
      <c r="C38" s="49"/>
      <c r="D38" s="49"/>
      <c r="E38" s="39" t="str">
        <f>IFERROR(VLOOKUP(D38,部員登録!$B:$E,2,FALSE),"")</f>
        <v/>
      </c>
      <c r="F38" s="15" t="str">
        <f>IFERROR(VLOOKUP(D38,部員登録!$B:$E,3,FALSE),"")</f>
        <v/>
      </c>
      <c r="G38" s="22" t="str">
        <f>IFERROR(VLOOKUP(D38,部員登録!$B:$E,4,FALSE),"")</f>
        <v/>
      </c>
      <c r="I38" s="14" t="str">
        <f t="shared" si="6"/>
        <v/>
      </c>
      <c r="J38" s="20" t="str">
        <f t="shared" si="7"/>
        <v/>
      </c>
      <c r="K38" s="49"/>
      <c r="L38" s="49"/>
      <c r="M38" s="39" t="str">
        <f>IFERROR(VLOOKUP(L38,部員登録!$B:$E,2,FALSE),"")</f>
        <v/>
      </c>
      <c r="N38" s="15" t="str">
        <f>IFERROR(VLOOKUP(L38,部員登録!$B:$E,3,FALSE),"")</f>
        <v/>
      </c>
      <c r="O38" s="22" t="str">
        <f>IFERROR(VLOOKUP(L38,部員登録!$B:$E,4,FALSE),"")</f>
        <v/>
      </c>
    </row>
    <row r="39" spans="1:15" ht="15">
      <c r="A39" s="23" t="str">
        <f t="shared" si="4"/>
        <v/>
      </c>
      <c r="B39" s="5" t="str">
        <f t="shared" si="5"/>
        <v/>
      </c>
      <c r="C39" s="50"/>
      <c r="D39" s="50"/>
      <c r="E39" s="36" t="str">
        <f>IFERROR(VLOOKUP(D39,部員登録!$B:$E,2,FALSE),"")</f>
        <v/>
      </c>
      <c r="F39" s="25" t="str">
        <f>IFERROR(VLOOKUP(D39,部員登録!$B:$E,3,FALSE),"")</f>
        <v/>
      </c>
      <c r="G39" s="26" t="str">
        <f>IFERROR(VLOOKUP(D39,部員登録!$B:$E,4,FALSE),"")</f>
        <v/>
      </c>
      <c r="I39" s="23" t="str">
        <f t="shared" si="6"/>
        <v/>
      </c>
      <c r="J39" s="5" t="str">
        <f t="shared" si="7"/>
        <v/>
      </c>
      <c r="K39" s="50"/>
      <c r="L39" s="50"/>
      <c r="M39" s="36" t="str">
        <f>IFERROR(VLOOKUP(L39,部員登録!$B:$E,2,FALSE),"")</f>
        <v/>
      </c>
      <c r="N39" s="25" t="str">
        <f>IFERROR(VLOOKUP(L39,部員登録!$B:$E,3,FALSE),"")</f>
        <v/>
      </c>
      <c r="O39" s="26" t="str">
        <f>IFERROR(VLOOKUP(L39,部員登録!$B:$E,4,FALSE),"")</f>
        <v/>
      </c>
    </row>
    <row r="40" spans="1:15" ht="15">
      <c r="A40" s="23" t="str">
        <f t="shared" si="4"/>
        <v/>
      </c>
      <c r="B40" s="5" t="str">
        <f t="shared" si="5"/>
        <v/>
      </c>
      <c r="C40" s="50"/>
      <c r="D40" s="50"/>
      <c r="E40" s="36" t="str">
        <f>IFERROR(VLOOKUP(D40,部員登録!$B:$E,2,FALSE),"")</f>
        <v/>
      </c>
      <c r="F40" s="25" t="str">
        <f>IFERROR(VLOOKUP(D40,部員登録!$B:$E,3,FALSE),"")</f>
        <v/>
      </c>
      <c r="G40" s="26" t="str">
        <f>IFERROR(VLOOKUP(D40,部員登録!$B:$E,4,FALSE),"")</f>
        <v/>
      </c>
      <c r="I40" s="23" t="str">
        <f t="shared" si="6"/>
        <v/>
      </c>
      <c r="J40" s="5" t="str">
        <f t="shared" si="7"/>
        <v/>
      </c>
      <c r="K40" s="95"/>
      <c r="L40" s="95"/>
      <c r="M40" s="37" t="str">
        <f>IFERROR(VLOOKUP(L40,部員登録!$B:$E,2,FALSE),"")</f>
        <v/>
      </c>
      <c r="N40" s="18" t="str">
        <f>IFERROR(VLOOKUP(L40,部員登録!$B:$E,3,FALSE),"")</f>
        <v/>
      </c>
      <c r="O40" s="38" t="str">
        <f>IFERROR(VLOOKUP(L40,部員登録!$B:$E,4,FALSE),"")</f>
        <v/>
      </c>
    </row>
    <row r="41" spans="1:15" ht="15">
      <c r="A41" s="23" t="str">
        <f t="shared" si="4"/>
        <v/>
      </c>
      <c r="B41" s="5" t="str">
        <f t="shared" si="5"/>
        <v/>
      </c>
      <c r="C41" s="50"/>
      <c r="D41" s="50"/>
      <c r="E41" s="36" t="str">
        <f>IFERROR(VLOOKUP(D41,部員登録!$B:$E,2,FALSE),"")</f>
        <v/>
      </c>
      <c r="F41" s="25" t="str">
        <f>IFERROR(VLOOKUP(D41,部員登録!$B:$E,3,FALSE),"")</f>
        <v/>
      </c>
      <c r="G41" s="26" t="str">
        <f>IFERROR(VLOOKUP(D41,部員登録!$B:$E,4,FALSE),"")</f>
        <v/>
      </c>
      <c r="I41" s="23" t="str">
        <f t="shared" si="6"/>
        <v/>
      </c>
      <c r="J41" s="5" t="str">
        <f t="shared" si="7"/>
        <v/>
      </c>
      <c r="K41" s="50"/>
      <c r="L41" s="95"/>
      <c r="M41" s="36" t="str">
        <f>IFERROR(VLOOKUP(L41,部員登録!$B:$E,2,FALSE),"")</f>
        <v/>
      </c>
      <c r="N41" s="25" t="str">
        <f>IFERROR(VLOOKUP(L41,部員登録!$B:$E,3,FALSE),"")</f>
        <v/>
      </c>
      <c r="O41" s="26" t="str">
        <f>IFERROR(VLOOKUP(L41,部員登録!$B:$E,4,FALSE),"")</f>
        <v/>
      </c>
    </row>
    <row r="42" spans="1:15" ht="16" thickBot="1">
      <c r="A42" s="27" t="str">
        <f t="shared" si="4"/>
        <v/>
      </c>
      <c r="B42" s="28" t="str">
        <f t="shared" si="5"/>
        <v/>
      </c>
      <c r="C42" s="51"/>
      <c r="D42" s="51"/>
      <c r="E42" s="29" t="str">
        <f>IFERROR(VLOOKUP(D42,部員登録!$B:$E,2,FALSE),"")</f>
        <v/>
      </c>
      <c r="F42" s="30" t="str">
        <f>IFERROR(VLOOKUP(D42,部員登録!$B:$E,3,FALSE),"")</f>
        <v/>
      </c>
      <c r="G42" s="31" t="str">
        <f>IFERROR(VLOOKUP(D42,部員登録!$B:$E,4,FALSE),"")</f>
        <v/>
      </c>
      <c r="I42" s="27" t="str">
        <f t="shared" si="6"/>
        <v/>
      </c>
      <c r="J42" s="28" t="str">
        <f t="shared" si="7"/>
        <v/>
      </c>
      <c r="K42" s="51"/>
      <c r="L42" s="51"/>
      <c r="M42" s="29" t="str">
        <f>IFERROR(VLOOKUP(L42,部員登録!$B:$E,2,FALSE),"")</f>
        <v/>
      </c>
      <c r="N42" s="30" t="str">
        <f>IFERROR(VLOOKUP(L42,部員登録!$B:$E,3,FALSE),"")</f>
        <v/>
      </c>
      <c r="O42" s="31" t="str">
        <f>IFERROR(VLOOKUP(L42,部員登録!$B:$E,4,FALSE),"")</f>
        <v/>
      </c>
    </row>
    <row r="43" spans="1:15" ht="15">
      <c r="A43" s="14" t="str">
        <f t="shared" si="4"/>
        <v/>
      </c>
      <c r="B43" s="20" t="str">
        <f t="shared" si="5"/>
        <v/>
      </c>
      <c r="C43" s="49"/>
      <c r="D43" s="49"/>
      <c r="E43" s="39" t="str">
        <f>IFERROR(VLOOKUP(D43,部員登録!$B:$E,2,FALSE),"")</f>
        <v/>
      </c>
      <c r="F43" s="15" t="str">
        <f>IFERROR(VLOOKUP(D43,部員登録!$B:$E,3,FALSE),"")</f>
        <v/>
      </c>
      <c r="G43" s="22" t="str">
        <f>IFERROR(VLOOKUP(D43,部員登録!$B:$E,4,FALSE),"")</f>
        <v/>
      </c>
      <c r="I43" s="14" t="str">
        <f t="shared" si="6"/>
        <v/>
      </c>
      <c r="J43" s="20" t="str">
        <f t="shared" si="7"/>
        <v/>
      </c>
      <c r="K43" s="49"/>
      <c r="L43" s="49"/>
      <c r="M43" s="39" t="str">
        <f>IFERROR(VLOOKUP(L43,部員登録!$B:$E,2,FALSE),"")</f>
        <v/>
      </c>
      <c r="N43" s="15" t="str">
        <f>IFERROR(VLOOKUP(L43,部員登録!$B:$E,3,FALSE),"")</f>
        <v/>
      </c>
      <c r="O43" s="22" t="str">
        <f>IFERROR(VLOOKUP(L43,部員登録!$B:$E,4,FALSE),"")</f>
        <v/>
      </c>
    </row>
    <row r="44" spans="1:15" ht="15">
      <c r="A44" s="23" t="str">
        <f t="shared" si="4"/>
        <v/>
      </c>
      <c r="B44" s="5" t="str">
        <f t="shared" si="5"/>
        <v/>
      </c>
      <c r="C44" s="50"/>
      <c r="D44" s="50"/>
      <c r="E44" s="36" t="str">
        <f>IFERROR(VLOOKUP(D44,部員登録!$B:$E,2,FALSE),"")</f>
        <v/>
      </c>
      <c r="F44" s="25" t="str">
        <f>IFERROR(VLOOKUP(D44,部員登録!$B:$E,3,FALSE),"")</f>
        <v/>
      </c>
      <c r="G44" s="26" t="str">
        <f>IFERROR(VLOOKUP(D44,部員登録!$B:$E,4,FALSE),"")</f>
        <v/>
      </c>
      <c r="I44" s="23" t="str">
        <f t="shared" si="6"/>
        <v/>
      </c>
      <c r="J44" s="5" t="str">
        <f t="shared" si="7"/>
        <v/>
      </c>
      <c r="K44" s="50"/>
      <c r="L44" s="50"/>
      <c r="M44" s="36" t="str">
        <f>IFERROR(VLOOKUP(L44,部員登録!$B:$E,2,FALSE),"")</f>
        <v/>
      </c>
      <c r="N44" s="25" t="str">
        <f>IFERROR(VLOOKUP(L44,部員登録!$B:$E,3,FALSE),"")</f>
        <v/>
      </c>
      <c r="O44" s="26" t="str">
        <f>IFERROR(VLOOKUP(L44,部員登録!$B:$E,4,FALSE),"")</f>
        <v/>
      </c>
    </row>
    <row r="45" spans="1:15" ht="15">
      <c r="A45" s="23" t="str">
        <f t="shared" si="4"/>
        <v/>
      </c>
      <c r="B45" s="5" t="str">
        <f t="shared" si="5"/>
        <v/>
      </c>
      <c r="C45" s="50"/>
      <c r="D45" s="50"/>
      <c r="E45" s="36" t="str">
        <f>IFERROR(VLOOKUP(D45,部員登録!$B:$E,2,FALSE),"")</f>
        <v/>
      </c>
      <c r="F45" s="25" t="str">
        <f>IFERROR(VLOOKUP(D45,部員登録!$B:$E,3,FALSE),"")</f>
        <v/>
      </c>
      <c r="G45" s="26" t="str">
        <f>IFERROR(VLOOKUP(D45,部員登録!$B:$E,4,FALSE),"")</f>
        <v/>
      </c>
      <c r="I45" s="23" t="str">
        <f t="shared" si="6"/>
        <v/>
      </c>
      <c r="J45" s="5" t="str">
        <f t="shared" si="7"/>
        <v/>
      </c>
      <c r="K45" s="95"/>
      <c r="L45" s="95"/>
      <c r="M45" s="37" t="str">
        <f>IFERROR(VLOOKUP(L45,部員登録!$B:$E,2,FALSE),"")</f>
        <v/>
      </c>
      <c r="N45" s="18" t="str">
        <f>IFERROR(VLOOKUP(L45,部員登録!$B:$E,3,FALSE),"")</f>
        <v/>
      </c>
      <c r="O45" s="38" t="str">
        <f>IFERROR(VLOOKUP(L45,部員登録!$B:$E,4,FALSE),"")</f>
        <v/>
      </c>
    </row>
    <row r="46" spans="1:15" ht="15">
      <c r="A46" s="23" t="str">
        <f t="shared" si="4"/>
        <v/>
      </c>
      <c r="B46" s="5" t="str">
        <f t="shared" si="5"/>
        <v/>
      </c>
      <c r="C46" s="50"/>
      <c r="D46" s="50"/>
      <c r="E46" s="36" t="str">
        <f>IFERROR(VLOOKUP(D46,部員登録!$B:$E,2,FALSE),"")</f>
        <v/>
      </c>
      <c r="F46" s="25" t="str">
        <f>IFERROR(VLOOKUP(D46,部員登録!$B:$E,3,FALSE),"")</f>
        <v/>
      </c>
      <c r="G46" s="26" t="str">
        <f>IFERROR(VLOOKUP(D46,部員登録!$B:$E,4,FALSE),"")</f>
        <v/>
      </c>
      <c r="I46" s="23" t="str">
        <f t="shared" si="6"/>
        <v/>
      </c>
      <c r="J46" s="5" t="str">
        <f t="shared" si="7"/>
        <v/>
      </c>
      <c r="K46" s="50"/>
      <c r="L46" s="95"/>
      <c r="M46" s="36" t="str">
        <f>IFERROR(VLOOKUP(L46,部員登録!$B:$E,2,FALSE),"")</f>
        <v/>
      </c>
      <c r="N46" s="25" t="str">
        <f>IFERROR(VLOOKUP(L46,部員登録!$B:$E,3,FALSE),"")</f>
        <v/>
      </c>
      <c r="O46" s="26" t="str">
        <f>IFERROR(VLOOKUP(L46,部員登録!$B:$E,4,FALSE),"")</f>
        <v/>
      </c>
    </row>
    <row r="47" spans="1:15" ht="16" thickBot="1">
      <c r="A47" s="27" t="str">
        <f t="shared" si="4"/>
        <v/>
      </c>
      <c r="B47" s="28" t="str">
        <f t="shared" si="5"/>
        <v/>
      </c>
      <c r="C47" s="51"/>
      <c r="D47" s="51"/>
      <c r="E47" s="29" t="str">
        <f>IFERROR(VLOOKUP(D47,部員登録!$B:$E,2,FALSE),"")</f>
        <v/>
      </c>
      <c r="F47" s="30" t="str">
        <f>IFERROR(VLOOKUP(D47,部員登録!$B:$E,3,FALSE),"")</f>
        <v/>
      </c>
      <c r="G47" s="31" t="str">
        <f>IFERROR(VLOOKUP(D47,部員登録!$B:$E,4,FALSE),"")</f>
        <v/>
      </c>
      <c r="I47" s="27" t="str">
        <f t="shared" si="6"/>
        <v/>
      </c>
      <c r="J47" s="28" t="str">
        <f t="shared" si="7"/>
        <v/>
      </c>
      <c r="K47" s="51"/>
      <c r="L47" s="51"/>
      <c r="M47" s="29" t="str">
        <f>IFERROR(VLOOKUP(L47,部員登録!$B:$E,2,FALSE),"")</f>
        <v/>
      </c>
      <c r="N47" s="30" t="str">
        <f>IFERROR(VLOOKUP(L47,部員登録!$B:$E,3,FALSE),"")</f>
        <v/>
      </c>
      <c r="O47" s="31" t="str">
        <f>IFERROR(VLOOKUP(L47,部員登録!$B:$E,4,FALSE),"")</f>
        <v/>
      </c>
    </row>
    <row r="48" spans="1:15" ht="15">
      <c r="A48" s="14" t="str">
        <f t="shared" si="4"/>
        <v/>
      </c>
      <c r="B48" s="20" t="str">
        <f t="shared" si="5"/>
        <v/>
      </c>
      <c r="C48" s="49"/>
      <c r="D48" s="49"/>
      <c r="E48" s="39" t="str">
        <f>IFERROR(VLOOKUP(D48,部員登録!$B:$E,2,FALSE),"")</f>
        <v/>
      </c>
      <c r="F48" s="15" t="str">
        <f>IFERROR(VLOOKUP(D48,部員登録!$B:$E,3,FALSE),"")</f>
        <v/>
      </c>
      <c r="G48" s="22" t="str">
        <f>IFERROR(VLOOKUP(D48,部員登録!$B:$E,4,FALSE),"")</f>
        <v/>
      </c>
      <c r="I48" s="14" t="str">
        <f t="shared" si="6"/>
        <v/>
      </c>
      <c r="J48" s="20" t="str">
        <f t="shared" si="7"/>
        <v/>
      </c>
      <c r="K48" s="49"/>
      <c r="L48" s="49"/>
      <c r="M48" s="39" t="str">
        <f>IFERROR(VLOOKUP(L48,部員登録!$B:$E,2,FALSE),"")</f>
        <v/>
      </c>
      <c r="N48" s="15" t="str">
        <f>IFERROR(VLOOKUP(L48,部員登録!$B:$E,3,FALSE),"")</f>
        <v/>
      </c>
      <c r="O48" s="22" t="str">
        <f>IFERROR(VLOOKUP(L48,部員登録!$B:$E,4,FALSE),"")</f>
        <v/>
      </c>
    </row>
    <row r="49" spans="1:15" ht="15">
      <c r="A49" s="23" t="str">
        <f t="shared" si="4"/>
        <v/>
      </c>
      <c r="B49" s="5" t="str">
        <f t="shared" si="5"/>
        <v/>
      </c>
      <c r="C49" s="50"/>
      <c r="D49" s="50"/>
      <c r="E49" s="36" t="str">
        <f>IFERROR(VLOOKUP(D49,部員登録!$B:$E,2,FALSE),"")</f>
        <v/>
      </c>
      <c r="F49" s="25" t="str">
        <f>IFERROR(VLOOKUP(D49,部員登録!$B:$E,3,FALSE),"")</f>
        <v/>
      </c>
      <c r="G49" s="26" t="str">
        <f>IFERROR(VLOOKUP(D49,部員登録!$B:$E,4,FALSE),"")</f>
        <v/>
      </c>
      <c r="I49" s="23" t="str">
        <f t="shared" si="6"/>
        <v/>
      </c>
      <c r="J49" s="5" t="str">
        <f t="shared" si="7"/>
        <v/>
      </c>
      <c r="K49" s="50"/>
      <c r="L49" s="50"/>
      <c r="M49" s="36" t="str">
        <f>IFERROR(VLOOKUP(L49,部員登録!$B:$E,2,FALSE),"")</f>
        <v/>
      </c>
      <c r="N49" s="25" t="str">
        <f>IFERROR(VLOOKUP(L49,部員登録!$B:$E,3,FALSE),"")</f>
        <v/>
      </c>
      <c r="O49" s="26" t="str">
        <f>IFERROR(VLOOKUP(L49,部員登録!$B:$E,4,FALSE),"")</f>
        <v/>
      </c>
    </row>
    <row r="50" spans="1:15" ht="15">
      <c r="A50" s="23" t="str">
        <f t="shared" si="4"/>
        <v/>
      </c>
      <c r="B50" s="5" t="str">
        <f t="shared" si="5"/>
        <v/>
      </c>
      <c r="C50" s="50"/>
      <c r="D50" s="50"/>
      <c r="E50" s="36" t="str">
        <f>IFERROR(VLOOKUP(D50,部員登録!$B:$E,2,FALSE),"")</f>
        <v/>
      </c>
      <c r="F50" s="25" t="str">
        <f>IFERROR(VLOOKUP(D50,部員登録!$B:$E,3,FALSE),"")</f>
        <v/>
      </c>
      <c r="G50" s="26" t="str">
        <f>IFERROR(VLOOKUP(D50,部員登録!$B:$E,4,FALSE),"")</f>
        <v/>
      </c>
      <c r="I50" s="23" t="str">
        <f t="shared" si="6"/>
        <v/>
      </c>
      <c r="J50" s="5" t="str">
        <f t="shared" si="7"/>
        <v/>
      </c>
      <c r="K50" s="95"/>
      <c r="L50" s="95"/>
      <c r="M50" s="37" t="str">
        <f>IFERROR(VLOOKUP(L50,部員登録!$B:$E,2,FALSE),"")</f>
        <v/>
      </c>
      <c r="N50" s="18" t="str">
        <f>IFERROR(VLOOKUP(L50,部員登録!$B:$E,3,FALSE),"")</f>
        <v/>
      </c>
      <c r="O50" s="38" t="str">
        <f>IFERROR(VLOOKUP(L50,部員登録!$B:$E,4,FALSE),"")</f>
        <v/>
      </c>
    </row>
    <row r="51" spans="1:15" ht="15">
      <c r="A51" s="23" t="str">
        <f t="shared" si="4"/>
        <v/>
      </c>
      <c r="B51" s="5" t="str">
        <f t="shared" si="5"/>
        <v/>
      </c>
      <c r="C51" s="50"/>
      <c r="D51" s="50"/>
      <c r="E51" s="36" t="str">
        <f>IFERROR(VLOOKUP(D51,部員登録!$B:$E,2,FALSE),"")</f>
        <v/>
      </c>
      <c r="F51" s="25" t="str">
        <f>IFERROR(VLOOKUP(D51,部員登録!$B:$E,3,FALSE),"")</f>
        <v/>
      </c>
      <c r="G51" s="26" t="str">
        <f>IFERROR(VLOOKUP(D51,部員登録!$B:$E,4,FALSE),"")</f>
        <v/>
      </c>
      <c r="I51" s="23" t="str">
        <f t="shared" si="6"/>
        <v/>
      </c>
      <c r="J51" s="5" t="str">
        <f t="shared" si="7"/>
        <v/>
      </c>
      <c r="K51" s="50"/>
      <c r="L51" s="95"/>
      <c r="M51" s="36" t="str">
        <f>IFERROR(VLOOKUP(L51,部員登録!$B:$E,2,FALSE),"")</f>
        <v/>
      </c>
      <c r="N51" s="25" t="str">
        <f>IFERROR(VLOOKUP(L51,部員登録!$B:$E,3,FALSE),"")</f>
        <v/>
      </c>
      <c r="O51" s="26" t="str">
        <f>IFERROR(VLOOKUP(L51,部員登録!$B:$E,4,FALSE),"")</f>
        <v/>
      </c>
    </row>
    <row r="52" spans="1:15" ht="16" thickBot="1">
      <c r="A52" s="27" t="str">
        <f t="shared" si="4"/>
        <v/>
      </c>
      <c r="B52" s="28" t="str">
        <f t="shared" si="5"/>
        <v/>
      </c>
      <c r="C52" s="51"/>
      <c r="D52" s="51"/>
      <c r="E52" s="29" t="str">
        <f>IFERROR(VLOOKUP(D52,部員登録!$B:$E,2,FALSE),"")</f>
        <v/>
      </c>
      <c r="F52" s="30" t="str">
        <f>IFERROR(VLOOKUP(D52,部員登録!$B:$E,3,FALSE),"")</f>
        <v/>
      </c>
      <c r="G52" s="31" t="str">
        <f>IFERROR(VLOOKUP(D52,部員登録!$B:$E,4,FALSE),"")</f>
        <v/>
      </c>
      <c r="I52" s="27" t="str">
        <f t="shared" si="6"/>
        <v/>
      </c>
      <c r="J52" s="28" t="str">
        <f t="shared" si="7"/>
        <v/>
      </c>
      <c r="K52" s="51"/>
      <c r="L52" s="51"/>
      <c r="M52" s="29" t="str">
        <f>IFERROR(VLOOKUP(L52,部員登録!$B:$E,2,FALSE),"")</f>
        <v/>
      </c>
      <c r="N52" s="30" t="str">
        <f>IFERROR(VLOOKUP(L52,部員登録!$B:$E,3,FALSE),"")</f>
        <v/>
      </c>
      <c r="O52" s="31" t="str">
        <f>IFERROR(VLOOKUP(L52,部員登録!$B:$E,4,FALSE),"")</f>
        <v/>
      </c>
    </row>
  </sheetData>
  <sheetProtection password="B6A6" sheet="1" objects="1" scenarios="1"/>
  <mergeCells count="2">
    <mergeCell ref="A1:G1"/>
    <mergeCell ref="I1:O1"/>
  </mergeCells>
  <phoneticPr fontId="1"/>
  <conditionalFormatting sqref="K3:L52 C3:D52">
    <cfRule type="cellIs" dxfId="7" priority="16" stopIfTrue="1" operator="equal">
      <formula>""</formula>
    </cfRule>
  </conditionalFormatting>
  <conditionalFormatting sqref="L3:L30">
    <cfRule type="cellIs" dxfId="6" priority="3" stopIfTrue="1" operator="equal">
      <formula>""</formula>
    </cfRule>
  </conditionalFormatting>
  <pageMargins left="0.78700000000000003" right="0.78700000000000003" top="0.98399999999999999" bottom="0.98399999999999999" header="0.3" footer="0.3"/>
  <pageSetup paperSize="34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基本登録</vt:lpstr>
      <vt:lpstr>部員登録</vt:lpstr>
      <vt:lpstr>関東予選</vt:lpstr>
      <vt:lpstr>関東予選（男子）</vt:lpstr>
      <vt:lpstr>関東予選（女子）</vt:lpstr>
      <vt:lpstr>都総体</vt:lpstr>
      <vt:lpstr>都総体（男子）</vt:lpstr>
      <vt:lpstr>都総体（女子）</vt:lpstr>
      <vt:lpstr>都個人</vt:lpstr>
      <vt:lpstr>都個人（男子）</vt:lpstr>
      <vt:lpstr>都個人（女子）</vt:lpstr>
      <vt:lpstr>秋季</vt:lpstr>
      <vt:lpstr>秋季（男子）</vt:lpstr>
      <vt:lpstr>秋季（女子）</vt:lpstr>
      <vt:lpstr>新人</vt:lpstr>
      <vt:lpstr>新人（男子）</vt:lpstr>
      <vt:lpstr>新人（女子）</vt:lpstr>
      <vt:lpstr>遠的</vt:lpstr>
      <vt:lpstr>遠的（男子）</vt:lpstr>
      <vt:lpstr>遠的（女子）</vt:lpstr>
      <vt:lpstr>'遠的（女子）'!Print_Area</vt:lpstr>
      <vt:lpstr>'遠的（男子）'!Print_Area</vt:lpstr>
      <vt:lpstr>'関東予選（女子）'!Print_Area</vt:lpstr>
      <vt:lpstr>'関東予選（男子）'!Print_Area</vt:lpstr>
      <vt:lpstr>'秋季（女子）'!Print_Area</vt:lpstr>
      <vt:lpstr>'秋季（男子）'!Print_Area</vt:lpstr>
      <vt:lpstr>'新人（女子）'!Print_Area</vt:lpstr>
      <vt:lpstr>'新人（男子）'!Print_Area</vt:lpstr>
      <vt:lpstr>'都個人（女子）'!Print_Area</vt:lpstr>
      <vt:lpstr>'都個人（男子）'!Print_Area</vt:lpstr>
      <vt:lpstr>'都総体（女子）'!Print_Area</vt:lpstr>
      <vt:lpstr>'都総体（男子）'!Print_Area</vt:lpstr>
    </vt:vector>
  </TitlesOfParts>
  <Company>大成高等学校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Ryuta Sasaki</dc:creator>
  <cp:lastModifiedBy>Microsoft Office User</cp:lastModifiedBy>
  <cp:lastPrinted>2018-08-17T22:41:46Z</cp:lastPrinted>
  <dcterms:created xsi:type="dcterms:W3CDTF">2012-04-13T05:13:09Z</dcterms:created>
  <dcterms:modified xsi:type="dcterms:W3CDTF">2023-04-07T23:09:19Z</dcterms:modified>
</cp:coreProperties>
</file>